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62D6C51F-DCAB-4DD6-9D48-46F9B37DC3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1" l="1"/>
  <c r="J86" i="1"/>
  <c r="L92" i="1"/>
  <c r="G91" i="1"/>
  <c r="J91" i="1"/>
  <c r="L91" i="1" l="1"/>
  <c r="L83" i="1"/>
  <c r="L80" i="1"/>
  <c r="J71" i="1"/>
  <c r="G71" i="1"/>
  <c r="J58" i="1"/>
  <c r="G58" i="1"/>
  <c r="L50" i="1"/>
  <c r="L49" i="1"/>
  <c r="L48" i="1"/>
  <c r="L47" i="1"/>
  <c r="L46" i="1"/>
  <c r="L45" i="1"/>
  <c r="J44" i="1"/>
  <c r="G44" i="1"/>
  <c r="J41" i="1"/>
  <c r="G41" i="1"/>
  <c r="J9" i="1"/>
  <c r="J52" i="1"/>
  <c r="J51" i="1" s="1"/>
  <c r="I51" i="1" s="1"/>
  <c r="G52" i="1"/>
  <c r="G51" i="1" s="1"/>
  <c r="F51" i="1" s="1"/>
  <c r="L43" i="1"/>
  <c r="L90" i="1"/>
  <c r="L89" i="1"/>
  <c r="L88" i="1"/>
  <c r="L87" i="1"/>
  <c r="L68" i="1"/>
  <c r="L54" i="1"/>
  <c r="L53" i="1"/>
  <c r="L52" i="1"/>
  <c r="L51" i="1"/>
  <c r="L41" i="1" l="1"/>
  <c r="J57" i="1"/>
  <c r="L86" i="1"/>
  <c r="L28" i="1"/>
  <c r="L29" i="1"/>
  <c r="L30" i="1"/>
  <c r="L31" i="1"/>
  <c r="L32" i="1"/>
  <c r="L33" i="1"/>
  <c r="L34" i="1"/>
  <c r="L35" i="1"/>
  <c r="L38" i="1"/>
  <c r="L40" i="1"/>
  <c r="J37" i="1"/>
  <c r="G37" i="1"/>
  <c r="G39" i="1"/>
  <c r="J39" i="1"/>
  <c r="L85" i="1"/>
  <c r="J84" i="1"/>
  <c r="G84" i="1"/>
  <c r="G57" i="1" s="1"/>
  <c r="L56" i="1"/>
  <c r="L82" i="1"/>
  <c r="L74" i="1"/>
  <c r="L75" i="1"/>
  <c r="L76" i="1"/>
  <c r="L77" i="1"/>
  <c r="L78" i="1"/>
  <c r="L79" i="1"/>
  <c r="L81" i="1"/>
  <c r="L70" i="1"/>
  <c r="L73" i="1"/>
  <c r="L61" i="1"/>
  <c r="L62" i="1"/>
  <c r="L63" i="1"/>
  <c r="L64" i="1"/>
  <c r="L65" i="1"/>
  <c r="L66" i="1"/>
  <c r="L67" i="1"/>
  <c r="L69" i="1"/>
  <c r="G24" i="1"/>
  <c r="G23" i="1" s="1"/>
  <c r="L21" i="1"/>
  <c r="L22" i="1"/>
  <c r="J17" i="1"/>
  <c r="G17" i="1"/>
  <c r="J36" i="1" l="1"/>
  <c r="I36" i="1" s="1"/>
  <c r="L37" i="1"/>
  <c r="L17" i="1"/>
  <c r="G36" i="1"/>
  <c r="F36" i="1" s="1"/>
  <c r="L39" i="1"/>
  <c r="L84" i="1"/>
  <c r="L71" i="1"/>
  <c r="G9" i="1"/>
  <c r="I57" i="1" l="1"/>
  <c r="F57" i="1"/>
  <c r="L36" i="1"/>
  <c r="L57" i="1"/>
  <c r="G16" i="1"/>
  <c r="F16" i="1" s="1"/>
  <c r="L60" i="1"/>
  <c r="J55" i="1"/>
  <c r="G55" i="1"/>
  <c r="J24" i="1"/>
  <c r="J23" i="1" s="1"/>
  <c r="J28" i="1"/>
  <c r="G28" i="1"/>
  <c r="L27" i="1"/>
  <c r="L26" i="1"/>
  <c r="L20" i="1"/>
  <c r="L19" i="1"/>
  <c r="L24" i="1" l="1"/>
  <c r="L55" i="1"/>
  <c r="I23" i="1"/>
  <c r="F23" i="1"/>
  <c r="J8" i="1"/>
  <c r="G8" i="1"/>
  <c r="G93" i="1" s="1"/>
  <c r="L14" i="1"/>
  <c r="L13" i="1"/>
  <c r="L58" i="1"/>
  <c r="J16" i="1"/>
  <c r="I16" i="1" s="1"/>
  <c r="L25" i="1"/>
  <c r="L18" i="1"/>
  <c r="L11" i="1"/>
  <c r="L12" i="1"/>
  <c r="L15" i="1"/>
  <c r="L10" i="1"/>
  <c r="J93" i="1" l="1"/>
  <c r="F8" i="1"/>
  <c r="F93" i="1" s="1"/>
  <c r="I8" i="1"/>
  <c r="I93" i="1" s="1"/>
  <c r="L9" i="1"/>
  <c r="L16" i="1"/>
  <c r="L8" i="1" l="1"/>
  <c r="L23" i="1"/>
  <c r="L93" i="1" l="1"/>
</calcChain>
</file>

<file path=xl/sharedStrings.xml><?xml version="1.0" encoding="utf-8"?>
<sst xmlns="http://schemas.openxmlformats.org/spreadsheetml/2006/main" count="180" uniqueCount="95">
  <si>
    <t>L.p</t>
  </si>
  <si>
    <t>DZIAŁ</t>
  </si>
  <si>
    <t>ROZDZIAŁ</t>
  </si>
  <si>
    <t>PLAN W ZŁ</t>
  </si>
  <si>
    <t>WYKONANIE W ZŁ</t>
  </si>
  <si>
    <t>%</t>
  </si>
  <si>
    <t>010</t>
  </si>
  <si>
    <t>01095</t>
  </si>
  <si>
    <t>2</t>
  </si>
  <si>
    <t>750</t>
  </si>
  <si>
    <t>75011</t>
  </si>
  <si>
    <t>3</t>
  </si>
  <si>
    <t>751</t>
  </si>
  <si>
    <t>75101</t>
  </si>
  <si>
    <t>POZOSTAŁA  DZIAŁALNOŚĆ</t>
  </si>
  <si>
    <t>ADMINISTRACJA PUBLICZNA</t>
  </si>
  <si>
    <t>URZĘDY NACZELNYCH ORGANÓW WŁADZY PAŃSTWOWEJ, KONTROLI I OCHRONY PRAWA ORAZ SĄDOWNICTWA</t>
  </si>
  <si>
    <t>R A Z E M :</t>
  </si>
  <si>
    <t>4</t>
  </si>
  <si>
    <t>OKREŚLENIE RODZAJU WYDATKÓW</t>
  </si>
  <si>
    <t>świadczenia społeczne</t>
  </si>
  <si>
    <t xml:space="preserve">                            Załącznik nr 5</t>
  </si>
  <si>
    <t>§</t>
  </si>
  <si>
    <t>4010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</si>
  <si>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</si>
  <si>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</si>
  <si>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</si>
  <si>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</si>
  <si>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</si>
  <si>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</si>
  <si>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</si>
  <si>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</si>
  <si>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</si>
  <si>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</si>
  <si>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</si>
  <si>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</si>
  <si>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4040</t>
  </si>
  <si>
    <t>dodatkowe wynagrodzenie roczne</t>
  </si>
  <si>
    <t>4410</t>
  </si>
  <si>
    <t>4440</t>
  </si>
  <si>
    <t>podróże służbowe krajowe</t>
  </si>
  <si>
    <t>URZĘDY WOJEWÓDZKIE</t>
  </si>
  <si>
    <t>4700</t>
  </si>
  <si>
    <t>szkolenia pracowników niebędących członkami korpusu służby cywilnej</t>
  </si>
  <si>
    <t>3110</t>
  </si>
  <si>
    <t>4130</t>
  </si>
  <si>
    <t>3030</t>
  </si>
  <si>
    <t>4260</t>
  </si>
  <si>
    <t>zakup energii</t>
  </si>
  <si>
    <t>różne wydatki na rzecz osób fizycznych</t>
  </si>
  <si>
    <t>75107</t>
  </si>
  <si>
    <t>4360</t>
  </si>
  <si>
    <t xml:space="preserve">opłaty z tytułu zakupu usług telekomunikacyjnych </t>
  </si>
  <si>
    <t>WYBORY PREZYDENTA RZECZYPOSPOLITEJ POLSKIEJ</t>
  </si>
  <si>
    <t>wynagrodzenia osobowe pracowników</t>
  </si>
  <si>
    <t>85501</t>
  </si>
  <si>
    <t>85502</t>
  </si>
  <si>
    <t>odpisy na zakładowy fundusz świadczeń socjalnych</t>
  </si>
  <si>
    <t>855</t>
  </si>
  <si>
    <t>5</t>
  </si>
  <si>
    <t>RODZINA</t>
  </si>
  <si>
    <t>ŚWIADCZENIA WYCHOWAWCZE</t>
  </si>
  <si>
    <t>85503</t>
  </si>
  <si>
    <t>KARTA DUŻEJ RODZINY</t>
  </si>
  <si>
    <t>3020</t>
  </si>
  <si>
    <t>wydatki osobowe niezaliczone do wynagrodzeń</t>
  </si>
  <si>
    <t>80101</t>
  </si>
  <si>
    <t>3260</t>
  </si>
  <si>
    <t>80110</t>
  </si>
  <si>
    <t>85278</t>
  </si>
  <si>
    <t>USUWANIE SKUTKÓW KLĘSK ŻYWIOŁOWYCH</t>
  </si>
  <si>
    <t>OŚWIATA I WYCHOWANIE</t>
  </si>
  <si>
    <t>SZKOŁY PODSTAWOWE</t>
  </si>
  <si>
    <t>GIMNAZJA</t>
  </si>
  <si>
    <t>inne formy pomocy dla uczniów</t>
  </si>
  <si>
    <t xml:space="preserve">URZĘDY NACZELNYCH ORGANÓW WŁADZY PAŃSTWOWEJ, KONTROLI           I OCHRONY PRAWA </t>
  </si>
  <si>
    <t>85195</t>
  </si>
  <si>
    <t>85504</t>
  </si>
  <si>
    <t>WSPIERANIE RODZINY</t>
  </si>
  <si>
    <t>ROLNICTWO I  ŁOWIECTWO</t>
  </si>
  <si>
    <t>OCHRONA ZDROWIA</t>
  </si>
  <si>
    <t>ŚWIADCZENIA RODZINNE, ŚWIADCZENIA Z FUNDUSZU  ALIMENTACYJNEGO ORAZ SKŁADKI NA UBEZPIECZENIA EMERYTALNE I RENTOWE                                         Z UBEZPIECZENIA SPOŁECZNEGO</t>
  </si>
  <si>
    <t>75109</t>
  </si>
  <si>
    <t>WYBORY DO RAD GMIN,RAD POWIATÓW I SEJMIKÓW WOJEWÓDZTW,WYBORY WÓJTÓW, BURMISTRZÓW I PREZYDENTÓW MIAST ORAZ REFERENDA GMINNE, POWIATOWE  I WOJEWÓDZKIE</t>
  </si>
  <si>
    <t>75113</t>
  </si>
  <si>
    <t>WYBORY DO PARLAMENTU EUROPEJSKIEGO</t>
  </si>
  <si>
    <t>Wydatki osobowe niezaliczone do wynagrodzeń</t>
  </si>
  <si>
    <t>4280</t>
  </si>
  <si>
    <t>zakup usług zdrowotnych</t>
  </si>
  <si>
    <t>85513</t>
  </si>
  <si>
    <t>Składki na ubezpieczenie zdrowotne</t>
  </si>
  <si>
    <t>WYDATKI ZWIĄZANE Z REALIZACJĄ ZADAŃ ZLECONYCH Z ZAKRESU ADMINISTRACJI RZĄDOWEJ ORAZ INNYCH ZADAŃ ZLECONYCH USTAWAMI ZA I PÓŁROCZE 2019 ROKU</t>
  </si>
  <si>
    <t>składki na Fundusz Pracy oraz Solidarnościowy Fundusz Wsparcia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</si>
  <si>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  r. O USTALENIU I WYPŁACIE ZASIŁKU DLA OPIEKUNÓW</t>
  </si>
  <si>
    <t>różne wydatki na rzecz osób fizycznych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</si>
</sst>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11"/>
      <color theme="1"/>
      <name val="Czcionka tekstu podstawowego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10"/>
      <color theme="1"/>
      <name val="Czcionka tekstu podstawowego"/>
      <charset val="238"/>
    </font>
    <font>
      <sz val="10"/>
      <color theme="1"/>
      <name val="Arial Narrow"/>
      <family val="2"/>
      <charset val="238"/>
    </font>
    <font>
      <i/>
      <sz val="10"/>
      <name val="Czcionka tekstu podstawowego"/>
      <family val="2"/>
      <charset val="238"/>
    </font>
    <font>
      <i/>
      <sz val="10"/>
      <name val="Arial Narrow"/>
      <family val="2"/>
      <charset val="238"/>
    </font>
    <font>
      <b/>
      <i/>
      <sz val="10"/>
      <name val="Czcionka tekstu podstawowego"/>
      <charset val="238"/>
    </font>
    <font>
      <i/>
      <sz val="10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zcionka tekstu podstawowego"/>
      <family val="2"/>
      <charset val="238"/>
    </font>
    <font>
      <i/>
      <sz val="9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/>
    <xf numFmtId="49" fontId="0" fillId="0" borderId="0" xfId="0" applyNumberFormat="1"/>
    <xf numFmtId="49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/>
    <xf numFmtId="49" fontId="1" fillId="0" borderId="7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0" fillId="0" borderId="6" xfId="0" applyFill="1" applyBorder="1"/>
    <xf numFmtId="0" fontId="3" fillId="0" borderId="6" xfId="0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/>
    <xf numFmtId="49" fontId="9" fillId="0" borderId="1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center" wrapText="1"/>
    </xf>
    <xf numFmtId="4" fontId="12" fillId="0" borderId="4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9" fontId="9" fillId="0" borderId="1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12" fillId="0" borderId="4" xfId="0" applyNumberFormat="1" applyFont="1" applyFill="1" applyBorder="1"/>
    <xf numFmtId="4" fontId="13" fillId="0" borderId="1" xfId="0" applyNumberFormat="1" applyFont="1" applyFill="1" applyBorder="1"/>
    <xf numFmtId="4" fontId="12" fillId="0" borderId="1" xfId="0" applyNumberFormat="1" applyFont="1" applyFill="1" applyBorder="1"/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" fontId="18" fillId="0" borderId="4" xfId="0" applyNumberFormat="1" applyFont="1" applyBorder="1"/>
    <xf numFmtId="4" fontId="19" fillId="0" borderId="1" xfId="0" applyNumberFormat="1" applyFont="1" applyBorder="1"/>
    <xf numFmtId="4" fontId="18" fillId="0" borderId="1" xfId="0" applyNumberFormat="1" applyFont="1" applyBorder="1"/>
    <xf numFmtId="2" fontId="1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vertical="center" wrapText="1"/>
    </xf>
    <xf numFmtId="4" fontId="18" fillId="0" borderId="4" xfId="0" applyNumberFormat="1" applyFont="1" applyFill="1" applyBorder="1"/>
    <xf numFmtId="4" fontId="19" fillId="0" borderId="1" xfId="0" applyNumberFormat="1" applyFont="1" applyFill="1" applyBorder="1"/>
    <xf numFmtId="4" fontId="18" fillId="0" borderId="1" xfId="0" applyNumberFormat="1" applyFont="1" applyFill="1" applyBorder="1"/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top"/>
    </xf>
    <xf numFmtId="0" fontId="10" fillId="0" borderId="6" xfId="0" applyFont="1" applyBorder="1"/>
    <xf numFmtId="49" fontId="10" fillId="0" borderId="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top"/>
    </xf>
    <xf numFmtId="0" fontId="8" fillId="0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/>
    <xf numFmtId="0" fontId="15" fillId="0" borderId="1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6" xfId="0" applyFont="1" applyFill="1" applyBorder="1"/>
    <xf numFmtId="49" fontId="10" fillId="0" borderId="7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/>
    <xf numFmtId="49" fontId="10" fillId="0" borderId="10" xfId="0" applyNumberFormat="1" applyFont="1" applyBorder="1" applyAlignment="1">
      <alignment horizontal="center" vertical="center"/>
    </xf>
    <xf numFmtId="49" fontId="10" fillId="0" borderId="3" xfId="0" applyNumberFormat="1" applyFont="1" applyBorder="1"/>
    <xf numFmtId="0" fontId="1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6" xfId="0" applyFont="1" applyBorder="1"/>
    <xf numFmtId="49" fontId="9" fillId="0" borderId="6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22" fillId="0" borderId="1" xfId="0" applyFont="1" applyFill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23" fillId="0" borderId="0" xfId="0" applyFont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/>
    <xf numFmtId="0" fontId="25" fillId="0" borderId="1" xfId="0" applyFont="1" applyBorder="1" applyAlignment="1">
      <alignment wrapText="1"/>
    </xf>
    <xf numFmtId="4" fontId="19" fillId="0" borderId="1" xfId="0" applyNumberFormat="1" applyFont="1" applyFill="1" applyBorder="1" applyAlignment="1"/>
    <xf numFmtId="0" fontId="23" fillId="0" borderId="3" xfId="0" applyFont="1" applyBorder="1" applyAlignment="1">
      <alignment wrapText="1"/>
    </xf>
    <xf numFmtId="4" fontId="13" fillId="0" borderId="2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7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/>
    <xf numFmtId="49" fontId="1" fillId="0" borderId="2" xfId="0" applyNumberFormat="1" applyFont="1" applyFill="1" applyBorder="1" applyAlignment="1">
      <alignment horizontal="center" vertical="top"/>
    </xf>
    <xf numFmtId="0" fontId="0" fillId="0" borderId="6" xfId="0" applyFill="1" applyBorder="1"/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top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view="pageLayout" topLeftCell="A47" zoomScaleNormal="100" workbookViewId="0">
      <selection activeCell="F47" sqref="F47"/>
    </sheetView>
  </sheetViews>
  <sheetFormatPr defaultRowHeight="14.25"/>
  <cols>
    <col min="1" max="1" width="3.375" customWidth="1"/>
    <col min="2" max="2" width="5.625" customWidth="1"/>
    <col min="3" max="3" width="8.5" customWidth="1"/>
    <col min="4" max="4" width="6.375" customWidth="1"/>
    <col min="5" max="5" width="22.25" customWidth="1"/>
    <col min="6" max="6" width="15.25" customWidth="1"/>
    <col min="7" max="7" width="15" customWidth="1"/>
    <col min="8" max="8" width="12.75" customWidth="1"/>
    <col min="9" max="9" width="13" customWidth="1"/>
    <col min="10" max="10" width="12.875" customWidth="1"/>
    <col min="11" max="11" width="13.75" customWidth="1"/>
    <col min="12" max="12" width="7.5" customWidth="1"/>
  </cols>
  <sheetData>
    <row r="1" spans="1:16" ht="1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ht="38.25" customHeight="1">
      <c r="A2" s="111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N2" s="16"/>
      <c r="O2" s="16"/>
      <c r="P2" s="16"/>
    </row>
    <row r="3" spans="1:16" ht="15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N3" s="4"/>
    </row>
    <row r="4" spans="1:16" ht="15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1"/>
      <c r="N4" s="5"/>
    </row>
    <row r="5" spans="1:16" ht="1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6" ht="15.75">
      <c r="B6" s="6"/>
      <c r="C6" s="6"/>
      <c r="D6" s="6"/>
      <c r="E6" s="6"/>
      <c r="F6" s="6"/>
      <c r="G6" s="6"/>
      <c r="H6" s="6"/>
      <c r="I6" s="6"/>
      <c r="J6" s="8" t="s">
        <v>21</v>
      </c>
      <c r="K6" s="8"/>
      <c r="L6" s="6"/>
      <c r="N6" s="4"/>
    </row>
    <row r="7" spans="1:16" s="28" customFormat="1" ht="31.5" customHeight="1">
      <c r="A7" s="25" t="s">
        <v>0</v>
      </c>
      <c r="B7" s="25" t="s">
        <v>1</v>
      </c>
      <c r="C7" s="25" t="s">
        <v>2</v>
      </c>
      <c r="D7" s="26" t="s">
        <v>22</v>
      </c>
      <c r="E7" s="27" t="s">
        <v>19</v>
      </c>
      <c r="F7" s="109" t="s">
        <v>3</v>
      </c>
      <c r="G7" s="109"/>
      <c r="H7" s="109"/>
      <c r="I7" s="109" t="s">
        <v>4</v>
      </c>
      <c r="J7" s="109"/>
      <c r="K7" s="109"/>
      <c r="L7" s="25" t="s">
        <v>5</v>
      </c>
    </row>
    <row r="8" spans="1:16" s="28" customFormat="1" ht="19.899999999999999" customHeight="1">
      <c r="A8" s="29">
        <v>1</v>
      </c>
      <c r="B8" s="29" t="s">
        <v>6</v>
      </c>
      <c r="C8" s="30"/>
      <c r="D8" s="30"/>
      <c r="E8" s="31" t="s">
        <v>79</v>
      </c>
      <c r="F8" s="32">
        <f>G8</f>
        <v>199138.37000000002</v>
      </c>
      <c r="G8" s="33">
        <f>G9</f>
        <v>199138.37000000002</v>
      </c>
      <c r="H8" s="33"/>
      <c r="I8" s="34">
        <f>J8</f>
        <v>199138.37000000002</v>
      </c>
      <c r="J8" s="33">
        <f>J9</f>
        <v>199138.37000000002</v>
      </c>
      <c r="K8" s="33"/>
      <c r="L8" s="34">
        <f>IFERROR(I8*100/F8,0)</f>
        <v>100</v>
      </c>
    </row>
    <row r="9" spans="1:16" s="28" customFormat="1" ht="22.9" customHeight="1">
      <c r="A9" s="119"/>
      <c r="B9" s="116"/>
      <c r="C9" s="110" t="s">
        <v>7</v>
      </c>
      <c r="D9" s="110"/>
      <c r="E9" s="24" t="s">
        <v>14</v>
      </c>
      <c r="F9" s="32"/>
      <c r="G9" s="33">
        <f>H10+H11+H12+H13+H14+H15</f>
        <v>199138.37000000002</v>
      </c>
      <c r="H9" s="33"/>
      <c r="I9" s="34"/>
      <c r="J9" s="33">
        <f>SUM(K10:K15)</f>
        <v>199138.37000000002</v>
      </c>
      <c r="K9" s="33"/>
      <c r="L9" s="33">
        <f>IFERROR(J9*100/G9,0)</f>
        <v>100</v>
      </c>
    </row>
    <row r="10" spans="1:16" ht="18" customHeight="1">
      <c r="A10" s="120"/>
      <c r="B10" s="117"/>
      <c r="C10" s="113"/>
      <c r="D10" s="41" t="s">
        <v>24</v>
      </c>
      <c r="E10" s="13" t="s">
        <v>25</v>
      </c>
      <c r="F10" s="32"/>
      <c r="G10" s="33"/>
      <c r="H10" s="33">
        <v>418.59</v>
      </c>
      <c r="I10" s="34"/>
      <c r="J10" s="33"/>
      <c r="K10" s="33">
        <v>418.59</v>
      </c>
      <c r="L10" s="33">
        <f>IFERROR(K10*100/H10,0)</f>
        <v>100</v>
      </c>
    </row>
    <row r="11" spans="1:16" ht="32.25" customHeight="1">
      <c r="A11" s="120"/>
      <c r="B11" s="117"/>
      <c r="C11" s="114"/>
      <c r="D11" s="42" t="s">
        <v>26</v>
      </c>
      <c r="E11" s="13" t="s">
        <v>92</v>
      </c>
      <c r="F11" s="32"/>
      <c r="G11" s="33"/>
      <c r="H11" s="33">
        <v>56.59</v>
      </c>
      <c r="I11" s="34"/>
      <c r="J11" s="33"/>
      <c r="K11" s="33">
        <v>56.59</v>
      </c>
      <c r="L11" s="33">
        <f t="shared" ref="L11:L15" si="0">IFERROR(K11*100/H11,0)</f>
        <v>100</v>
      </c>
    </row>
    <row r="12" spans="1:16" ht="18" customHeight="1">
      <c r="A12" s="120"/>
      <c r="B12" s="117"/>
      <c r="C12" s="114"/>
      <c r="D12" s="42" t="s">
        <v>28</v>
      </c>
      <c r="E12" s="13" t="s">
        <v>29</v>
      </c>
      <c r="F12" s="32"/>
      <c r="G12" s="33"/>
      <c r="H12" s="33">
        <v>2435</v>
      </c>
      <c r="I12" s="34"/>
      <c r="J12" s="33"/>
      <c r="K12" s="33">
        <v>2435</v>
      </c>
      <c r="L12" s="33">
        <f t="shared" si="0"/>
        <v>100</v>
      </c>
    </row>
    <row r="13" spans="1:16" ht="18" customHeight="1">
      <c r="A13" s="120"/>
      <c r="B13" s="117"/>
      <c r="C13" s="114"/>
      <c r="D13" s="42" t="s">
        <v>30</v>
      </c>
      <c r="E13" s="13" t="s">
        <v>31</v>
      </c>
      <c r="F13" s="32"/>
      <c r="G13" s="33"/>
      <c r="H13" s="33">
        <v>425.09</v>
      </c>
      <c r="I13" s="34"/>
      <c r="J13" s="33"/>
      <c r="K13" s="33">
        <v>425.09</v>
      </c>
      <c r="L13" s="33">
        <f t="shared" si="0"/>
        <v>100</v>
      </c>
    </row>
    <row r="14" spans="1:16" ht="18" customHeight="1">
      <c r="A14" s="120"/>
      <c r="B14" s="117"/>
      <c r="C14" s="114"/>
      <c r="D14" s="42" t="s">
        <v>32</v>
      </c>
      <c r="E14" s="13" t="s">
        <v>33</v>
      </c>
      <c r="F14" s="32"/>
      <c r="G14" s="33"/>
      <c r="H14" s="33">
        <v>569.4</v>
      </c>
      <c r="I14" s="34"/>
      <c r="J14" s="33"/>
      <c r="K14" s="33">
        <v>569.4</v>
      </c>
      <c r="L14" s="33">
        <f t="shared" si="0"/>
        <v>100</v>
      </c>
    </row>
    <row r="15" spans="1:16" ht="18" customHeight="1">
      <c r="A15" s="121"/>
      <c r="B15" s="118"/>
      <c r="C15" s="115"/>
      <c r="D15" s="41" t="s">
        <v>34</v>
      </c>
      <c r="E15" s="13" t="s">
        <v>35</v>
      </c>
      <c r="F15" s="32"/>
      <c r="G15" s="33"/>
      <c r="H15" s="33">
        <v>195233.7</v>
      </c>
      <c r="I15" s="34"/>
      <c r="J15" s="33"/>
      <c r="K15" s="33">
        <v>195233.7</v>
      </c>
      <c r="L15" s="33">
        <f t="shared" si="0"/>
        <v>100</v>
      </c>
    </row>
    <row r="16" spans="1:16" s="16" customFormat="1" ht="19.899999999999999" customHeight="1">
      <c r="A16" s="15" t="s">
        <v>8</v>
      </c>
      <c r="B16" s="35" t="s">
        <v>9</v>
      </c>
      <c r="C16" s="36"/>
      <c r="D16" s="36"/>
      <c r="E16" s="37" t="s">
        <v>15</v>
      </c>
      <c r="F16" s="38">
        <f>G16</f>
        <v>10100</v>
      </c>
      <c r="G16" s="39">
        <f>G17</f>
        <v>10100</v>
      </c>
      <c r="H16" s="39"/>
      <c r="I16" s="40">
        <f>J16</f>
        <v>6196.880000000001</v>
      </c>
      <c r="J16" s="39">
        <f>J17</f>
        <v>6196.880000000001</v>
      </c>
      <c r="K16" s="39"/>
      <c r="L16" s="40">
        <f>IFERROR(I16*100/F16,0)</f>
        <v>61.355247524752485</v>
      </c>
    </row>
    <row r="17" spans="1:14" s="16" customFormat="1" ht="22.9" customHeight="1">
      <c r="A17" s="126"/>
      <c r="B17" s="124"/>
      <c r="C17" s="128" t="s">
        <v>10</v>
      </c>
      <c r="D17" s="129"/>
      <c r="E17" s="21" t="s">
        <v>41</v>
      </c>
      <c r="F17" s="38"/>
      <c r="G17" s="39">
        <f>H18+H19+H20+H21+H22</f>
        <v>10100</v>
      </c>
      <c r="H17" s="39"/>
      <c r="I17" s="40"/>
      <c r="J17" s="39">
        <f>K18+K19+K20+K21+K22</f>
        <v>6196.880000000001</v>
      </c>
      <c r="K17" s="39"/>
      <c r="L17" s="39">
        <f>IFERROR(J17*100/G17,0)</f>
        <v>61.355247524752485</v>
      </c>
    </row>
    <row r="18" spans="1:14" s="16" customFormat="1" ht="18" customHeight="1">
      <c r="A18" s="127"/>
      <c r="B18" s="125"/>
      <c r="C18" s="122"/>
      <c r="D18" s="53" t="s">
        <v>23</v>
      </c>
      <c r="E18" s="14" t="s">
        <v>54</v>
      </c>
      <c r="F18" s="40"/>
      <c r="G18" s="39"/>
      <c r="H18" s="39">
        <v>7400</v>
      </c>
      <c r="I18" s="40"/>
      <c r="J18" s="39"/>
      <c r="K18" s="39">
        <v>4474.5</v>
      </c>
      <c r="L18" s="39">
        <f>IFERROR(K18*100/H18,0)</f>
        <v>60.466216216216218</v>
      </c>
    </row>
    <row r="19" spans="1:14" s="16" customFormat="1" ht="18" customHeight="1">
      <c r="A19" s="127"/>
      <c r="B19" s="125"/>
      <c r="C19" s="123"/>
      <c r="D19" s="53" t="s">
        <v>24</v>
      </c>
      <c r="E19" s="14" t="s">
        <v>25</v>
      </c>
      <c r="F19" s="40"/>
      <c r="G19" s="39"/>
      <c r="H19" s="39">
        <v>1000</v>
      </c>
      <c r="I19" s="40"/>
      <c r="J19" s="39"/>
      <c r="K19" s="39">
        <v>802.6</v>
      </c>
      <c r="L19" s="39">
        <f t="shared" ref="L19:L22" si="1">IFERROR(K19*100/H19,0)</f>
        <v>80.260000000000005</v>
      </c>
    </row>
    <row r="20" spans="1:14" s="16" customFormat="1" ht="34.5" customHeight="1">
      <c r="A20" s="127"/>
      <c r="B20" s="125"/>
      <c r="C20" s="123"/>
      <c r="D20" s="53" t="s">
        <v>26</v>
      </c>
      <c r="E20" s="14" t="s">
        <v>92</v>
      </c>
      <c r="F20" s="38"/>
      <c r="G20" s="39"/>
      <c r="H20" s="39">
        <v>200</v>
      </c>
      <c r="I20" s="40"/>
      <c r="J20" s="39"/>
      <c r="K20" s="39">
        <v>114.39</v>
      </c>
      <c r="L20" s="39">
        <f t="shared" si="1"/>
        <v>57.195</v>
      </c>
    </row>
    <row r="21" spans="1:14" s="16" customFormat="1" ht="18" customHeight="1">
      <c r="A21" s="17"/>
      <c r="B21" s="18"/>
      <c r="C21" s="19"/>
      <c r="D21" s="36" t="s">
        <v>30</v>
      </c>
      <c r="E21" s="14" t="s">
        <v>31</v>
      </c>
      <c r="F21" s="38"/>
      <c r="G21" s="39"/>
      <c r="H21" s="39">
        <v>500</v>
      </c>
      <c r="I21" s="40"/>
      <c r="J21" s="39"/>
      <c r="K21" s="39">
        <v>113.38</v>
      </c>
      <c r="L21" s="39">
        <f t="shared" si="1"/>
        <v>22.675999999999998</v>
      </c>
    </row>
    <row r="22" spans="1:14" s="16" customFormat="1" ht="18" customHeight="1">
      <c r="A22" s="17"/>
      <c r="B22" s="18"/>
      <c r="C22" s="19"/>
      <c r="D22" s="36" t="s">
        <v>32</v>
      </c>
      <c r="E22" s="14" t="s">
        <v>33</v>
      </c>
      <c r="F22" s="38"/>
      <c r="G22" s="39"/>
      <c r="H22" s="39">
        <v>1000</v>
      </c>
      <c r="I22" s="40"/>
      <c r="J22" s="39"/>
      <c r="K22" s="39">
        <v>692.01</v>
      </c>
      <c r="L22" s="39">
        <f t="shared" si="1"/>
        <v>69.200999999999993</v>
      </c>
    </row>
    <row r="23" spans="1:14" ht="63.75">
      <c r="A23" s="29" t="s">
        <v>11</v>
      </c>
      <c r="B23" s="29" t="s">
        <v>12</v>
      </c>
      <c r="C23" s="43"/>
      <c r="D23" s="43"/>
      <c r="E23" s="31" t="s">
        <v>16</v>
      </c>
      <c r="F23" s="32">
        <f>G23</f>
        <v>12435</v>
      </c>
      <c r="G23" s="33">
        <f>G24+G41+G44</f>
        <v>12435</v>
      </c>
      <c r="H23" s="33"/>
      <c r="I23" s="34">
        <f>J23</f>
        <v>11156.6</v>
      </c>
      <c r="J23" s="33">
        <f>J24+J41+J44</f>
        <v>11156.6</v>
      </c>
      <c r="K23" s="33"/>
      <c r="L23" s="34">
        <f>IFERROR(I23*100/F23,0)</f>
        <v>89.719340570969038</v>
      </c>
      <c r="N23" s="83"/>
    </row>
    <row r="24" spans="1:14" ht="64.150000000000006" customHeight="1">
      <c r="A24" s="136"/>
      <c r="B24" s="136"/>
      <c r="C24" s="110" t="s">
        <v>13</v>
      </c>
      <c r="D24" s="110"/>
      <c r="E24" s="24" t="s">
        <v>75</v>
      </c>
      <c r="F24" s="32"/>
      <c r="G24" s="33">
        <f>H25+H26+H27</f>
        <v>624</v>
      </c>
      <c r="H24" s="33"/>
      <c r="I24" s="34"/>
      <c r="J24" s="33">
        <f>K25+K26+K27</f>
        <v>0</v>
      </c>
      <c r="K24" s="33"/>
      <c r="L24" s="34">
        <f>IFERROR(J24*100/G24,0)</f>
        <v>0</v>
      </c>
    </row>
    <row r="25" spans="1:14" ht="18" customHeight="1">
      <c r="A25" s="130"/>
      <c r="B25" s="151"/>
      <c r="C25" s="131"/>
      <c r="D25" s="41" t="s">
        <v>24</v>
      </c>
      <c r="E25" s="13" t="s">
        <v>25</v>
      </c>
      <c r="F25" s="32"/>
      <c r="G25" s="33"/>
      <c r="H25" s="39">
        <v>80</v>
      </c>
      <c r="I25" s="34"/>
      <c r="J25" s="33"/>
      <c r="K25" s="33">
        <v>0</v>
      </c>
      <c r="L25" s="33">
        <f t="shared" ref="L25:L26" si="2">IFERROR(K25*100/H25,0)</f>
        <v>0</v>
      </c>
    </row>
    <row r="26" spans="1:14" ht="33" customHeight="1">
      <c r="A26" s="130"/>
      <c r="B26" s="151"/>
      <c r="C26" s="132"/>
      <c r="D26" s="42" t="s">
        <v>26</v>
      </c>
      <c r="E26" s="13" t="s">
        <v>92</v>
      </c>
      <c r="F26" s="32"/>
      <c r="G26" s="33"/>
      <c r="H26" s="39">
        <v>14</v>
      </c>
      <c r="I26" s="34"/>
      <c r="J26" s="33"/>
      <c r="K26" s="33">
        <v>0</v>
      </c>
      <c r="L26" s="33">
        <f t="shared" si="2"/>
        <v>0</v>
      </c>
    </row>
    <row r="27" spans="1:14" ht="18" customHeight="1">
      <c r="A27" s="130"/>
      <c r="B27" s="151"/>
      <c r="C27" s="132"/>
      <c r="D27" s="45" t="s">
        <v>28</v>
      </c>
      <c r="E27" s="13" t="s">
        <v>29</v>
      </c>
      <c r="F27" s="32"/>
      <c r="G27" s="33"/>
      <c r="H27" s="39">
        <v>530</v>
      </c>
      <c r="I27" s="34"/>
      <c r="J27" s="33"/>
      <c r="K27" s="33">
        <v>0</v>
      </c>
      <c r="L27" s="33">
        <f t="shared" ref="L27:L54" si="3">IFERROR(K27*100/H27,0)</f>
        <v>0</v>
      </c>
    </row>
    <row r="28" spans="1:14" ht="84" hidden="1" customHeight="1">
      <c r="A28" s="130"/>
      <c r="B28" s="151"/>
      <c r="C28" s="146" t="s">
        <v>50</v>
      </c>
      <c r="D28" s="147"/>
      <c r="E28" s="46" t="s">
        <v>53</v>
      </c>
      <c r="F28" s="47"/>
      <c r="G28" s="48">
        <f>H29+H30+H31+H32+H33+H34+H35</f>
        <v>0</v>
      </c>
      <c r="H28" s="48"/>
      <c r="I28" s="49"/>
      <c r="J28" s="48">
        <f>K29+K30+K31+K32+K33+K34+K35</f>
        <v>0</v>
      </c>
      <c r="K28" s="48"/>
      <c r="L28" s="33">
        <f t="shared" si="3"/>
        <v>0</v>
      </c>
    </row>
    <row r="29" spans="1:14" ht="38.25" hidden="1" customHeight="1">
      <c r="A29" s="130"/>
      <c r="B29" s="151"/>
      <c r="C29" s="132"/>
      <c r="D29" s="41" t="s">
        <v>46</v>
      </c>
      <c r="E29" s="44" t="s">
        <v>49</v>
      </c>
      <c r="F29" s="32"/>
      <c r="G29" s="33"/>
      <c r="H29" s="33">
        <v>0</v>
      </c>
      <c r="I29" s="34"/>
      <c r="J29" s="33"/>
      <c r="K29" s="33">
        <v>0</v>
      </c>
      <c r="L29" s="33">
        <f t="shared" si="3"/>
        <v>0</v>
      </c>
    </row>
    <row r="30" spans="1:14" ht="31.5" hidden="1" customHeight="1">
      <c r="A30" s="130"/>
      <c r="B30" s="151"/>
      <c r="C30" s="132"/>
      <c r="D30" s="42" t="s">
        <v>24</v>
      </c>
      <c r="E30" s="44" t="s">
        <v>25</v>
      </c>
      <c r="F30" s="32"/>
      <c r="G30" s="33"/>
      <c r="H30" s="33">
        <v>0</v>
      </c>
      <c r="I30" s="34"/>
      <c r="J30" s="33"/>
      <c r="K30" s="33">
        <v>0</v>
      </c>
      <c r="L30" s="33">
        <f t="shared" si="3"/>
        <v>0</v>
      </c>
    </row>
    <row r="31" spans="1:14" ht="31.5" hidden="1" customHeight="1">
      <c r="A31" s="130"/>
      <c r="B31" s="151"/>
      <c r="C31" s="132"/>
      <c r="D31" s="42" t="s">
        <v>26</v>
      </c>
      <c r="E31" s="44" t="s">
        <v>27</v>
      </c>
      <c r="F31" s="32"/>
      <c r="G31" s="33"/>
      <c r="H31" s="33">
        <v>0</v>
      </c>
      <c r="I31" s="34"/>
      <c r="J31" s="33"/>
      <c r="K31" s="33">
        <v>0</v>
      </c>
      <c r="L31" s="33">
        <f t="shared" si="3"/>
        <v>0</v>
      </c>
    </row>
    <row r="32" spans="1:14" ht="31.5" hidden="1" customHeight="1">
      <c r="A32" s="130"/>
      <c r="B32" s="151"/>
      <c r="C32" s="132"/>
      <c r="D32" s="42" t="s">
        <v>28</v>
      </c>
      <c r="E32" s="44" t="s">
        <v>29</v>
      </c>
      <c r="F32" s="32"/>
      <c r="G32" s="33"/>
      <c r="H32" s="33">
        <v>0</v>
      </c>
      <c r="I32" s="34"/>
      <c r="J32" s="33"/>
      <c r="K32" s="33">
        <v>0</v>
      </c>
      <c r="L32" s="33">
        <f t="shared" si="3"/>
        <v>0</v>
      </c>
    </row>
    <row r="33" spans="1:12" ht="31.5" hidden="1" customHeight="1">
      <c r="A33" s="130"/>
      <c r="B33" s="151"/>
      <c r="C33" s="132"/>
      <c r="D33" s="42" t="s">
        <v>30</v>
      </c>
      <c r="E33" s="44" t="s">
        <v>31</v>
      </c>
      <c r="F33" s="32"/>
      <c r="G33" s="33"/>
      <c r="H33" s="33">
        <v>0</v>
      </c>
      <c r="I33" s="34"/>
      <c r="J33" s="33"/>
      <c r="K33" s="33">
        <v>0</v>
      </c>
      <c r="L33" s="33">
        <f t="shared" si="3"/>
        <v>0</v>
      </c>
    </row>
    <row r="34" spans="1:12" ht="31.5" hidden="1" customHeight="1">
      <c r="A34" s="130"/>
      <c r="B34" s="151"/>
      <c r="C34" s="132"/>
      <c r="D34" s="42" t="s">
        <v>32</v>
      </c>
      <c r="E34" s="44" t="s">
        <v>33</v>
      </c>
      <c r="F34" s="32"/>
      <c r="G34" s="33"/>
      <c r="H34" s="33">
        <v>0</v>
      </c>
      <c r="I34" s="34"/>
      <c r="J34" s="33"/>
      <c r="K34" s="33">
        <v>0</v>
      </c>
      <c r="L34" s="33">
        <f t="shared" si="3"/>
        <v>0</v>
      </c>
    </row>
    <row r="35" spans="1:12" ht="31.5" hidden="1" customHeight="1">
      <c r="A35" s="130"/>
      <c r="B35" s="151"/>
      <c r="C35" s="132"/>
      <c r="D35" s="45" t="s">
        <v>38</v>
      </c>
      <c r="E35" s="50" t="s">
        <v>40</v>
      </c>
      <c r="F35" s="32"/>
      <c r="G35" s="33"/>
      <c r="H35" s="33">
        <v>0</v>
      </c>
      <c r="I35" s="34"/>
      <c r="J35" s="33"/>
      <c r="K35" s="33">
        <v>0</v>
      </c>
      <c r="L35" s="33">
        <f t="shared" si="3"/>
        <v>0</v>
      </c>
    </row>
    <row r="36" spans="1:12" s="16" customFormat="1" ht="31.5" hidden="1" customHeight="1">
      <c r="A36" s="51" t="s">
        <v>18</v>
      </c>
      <c r="B36" s="52">
        <v>801</v>
      </c>
      <c r="C36" s="53"/>
      <c r="D36" s="54"/>
      <c r="E36" s="55" t="s">
        <v>71</v>
      </c>
      <c r="F36" s="38">
        <f>G36</f>
        <v>0</v>
      </c>
      <c r="G36" s="39">
        <f>G37+G39</f>
        <v>0</v>
      </c>
      <c r="H36" s="39"/>
      <c r="I36" s="40">
        <f>J36</f>
        <v>0</v>
      </c>
      <c r="J36" s="39">
        <f>J37+J39</f>
        <v>0</v>
      </c>
      <c r="K36" s="39"/>
      <c r="L36" s="39">
        <f>IFERROR(I36*100/F36,0)</f>
        <v>0</v>
      </c>
    </row>
    <row r="37" spans="1:12" s="20" customFormat="1" ht="24" hidden="1" customHeight="1">
      <c r="A37" s="56"/>
      <c r="B37" s="57"/>
      <c r="C37" s="139" t="s">
        <v>66</v>
      </c>
      <c r="D37" s="139"/>
      <c r="E37" s="58" t="s">
        <v>72</v>
      </c>
      <c r="F37" s="59"/>
      <c r="G37" s="60">
        <f>H38</f>
        <v>0</v>
      </c>
      <c r="H37" s="60"/>
      <c r="I37" s="61"/>
      <c r="J37" s="60">
        <f>K38</f>
        <v>0</v>
      </c>
      <c r="K37" s="60"/>
      <c r="L37" s="39">
        <f>IFERROR(J37*100/G37,0)</f>
        <v>0</v>
      </c>
    </row>
    <row r="38" spans="1:12" s="16" customFormat="1" ht="20.100000000000001" hidden="1" customHeight="1">
      <c r="A38" s="62"/>
      <c r="B38" s="63"/>
      <c r="C38" s="64"/>
      <c r="D38" s="64" t="s">
        <v>67</v>
      </c>
      <c r="E38" s="65" t="s">
        <v>74</v>
      </c>
      <c r="F38" s="38"/>
      <c r="G38" s="39"/>
      <c r="H38" s="39">
        <v>0</v>
      </c>
      <c r="I38" s="40"/>
      <c r="J38" s="39"/>
      <c r="K38" s="39">
        <v>0</v>
      </c>
      <c r="L38" s="39">
        <f t="shared" si="3"/>
        <v>0</v>
      </c>
    </row>
    <row r="39" spans="1:12" s="20" customFormat="1" ht="24.75" hidden="1" customHeight="1">
      <c r="A39" s="56"/>
      <c r="B39" s="57"/>
      <c r="C39" s="139" t="s">
        <v>68</v>
      </c>
      <c r="D39" s="139"/>
      <c r="E39" s="58" t="s">
        <v>73</v>
      </c>
      <c r="F39" s="59"/>
      <c r="G39" s="60">
        <f>H40</f>
        <v>0</v>
      </c>
      <c r="H39" s="60"/>
      <c r="I39" s="61"/>
      <c r="J39" s="60">
        <f>K40</f>
        <v>0</v>
      </c>
      <c r="K39" s="60"/>
      <c r="L39" s="39">
        <f>IFERROR(J39*100/G39,0)</f>
        <v>0</v>
      </c>
    </row>
    <row r="40" spans="1:12" ht="20.100000000000001" hidden="1" customHeight="1">
      <c r="A40" s="66"/>
      <c r="B40" s="67"/>
      <c r="C40" s="68"/>
      <c r="D40" s="68" t="s">
        <v>67</v>
      </c>
      <c r="E40" s="50" t="s">
        <v>74</v>
      </c>
      <c r="F40" s="32"/>
      <c r="G40" s="33"/>
      <c r="H40" s="33">
        <v>0</v>
      </c>
      <c r="I40" s="34"/>
      <c r="J40" s="33"/>
      <c r="K40" s="33">
        <v>0</v>
      </c>
      <c r="L40" s="33">
        <f t="shared" si="3"/>
        <v>0</v>
      </c>
    </row>
    <row r="41" spans="1:12" ht="20.100000000000001" customHeight="1">
      <c r="A41" s="66"/>
      <c r="B41" s="67"/>
      <c r="C41" s="140" t="s">
        <v>82</v>
      </c>
      <c r="D41" s="141"/>
      <c r="E41" s="105" t="s">
        <v>83</v>
      </c>
      <c r="F41" s="107"/>
      <c r="G41" s="101">
        <f>H43</f>
        <v>300</v>
      </c>
      <c r="H41" s="103"/>
      <c r="I41" s="107"/>
      <c r="J41" s="101">
        <f>K43</f>
        <v>300</v>
      </c>
      <c r="K41" s="103"/>
      <c r="L41" s="101">
        <f>J41/G41*100</f>
        <v>100</v>
      </c>
    </row>
    <row r="42" spans="1:12" ht="75.75" customHeight="1">
      <c r="A42" s="66"/>
      <c r="B42" s="67"/>
      <c r="C42" s="142"/>
      <c r="D42" s="143"/>
      <c r="E42" s="106"/>
      <c r="F42" s="108"/>
      <c r="G42" s="102"/>
      <c r="H42" s="104"/>
      <c r="I42" s="108"/>
      <c r="J42" s="102"/>
      <c r="K42" s="104"/>
      <c r="L42" s="102"/>
    </row>
    <row r="43" spans="1:12" ht="20.100000000000001" customHeight="1">
      <c r="A43" s="66"/>
      <c r="B43" s="67"/>
      <c r="C43" s="68"/>
      <c r="D43" s="86" t="s">
        <v>30</v>
      </c>
      <c r="E43" s="14" t="s">
        <v>31</v>
      </c>
      <c r="F43" s="32"/>
      <c r="G43" s="33"/>
      <c r="H43" s="33">
        <v>300</v>
      </c>
      <c r="I43" s="34"/>
      <c r="J43" s="33"/>
      <c r="K43" s="33">
        <v>300</v>
      </c>
      <c r="L43" s="33">
        <f t="shared" ref="L43" si="4">K43/H43*100</f>
        <v>100</v>
      </c>
    </row>
    <row r="44" spans="1:12" ht="41.25" customHeight="1">
      <c r="A44" s="85"/>
      <c r="B44" s="84"/>
      <c r="C44" s="148" t="s">
        <v>84</v>
      </c>
      <c r="D44" s="149"/>
      <c r="E44" s="91" t="s">
        <v>85</v>
      </c>
      <c r="F44" s="32"/>
      <c r="G44" s="33">
        <f>SUM(H45:H50)</f>
        <v>11511</v>
      </c>
      <c r="H44" s="33"/>
      <c r="I44" s="34"/>
      <c r="J44" s="33">
        <f>SUM(K45:K50)</f>
        <v>10856.6</v>
      </c>
      <c r="K44" s="33"/>
      <c r="L44" s="33"/>
    </row>
    <row r="45" spans="1:12" ht="24.75" customHeight="1">
      <c r="A45" s="85"/>
      <c r="B45" s="84"/>
      <c r="C45" s="68"/>
      <c r="D45" s="87" t="s">
        <v>46</v>
      </c>
      <c r="E45" s="96" t="s">
        <v>94</v>
      </c>
      <c r="F45" s="32"/>
      <c r="G45" s="33"/>
      <c r="H45" s="33">
        <v>6700</v>
      </c>
      <c r="I45" s="34"/>
      <c r="J45" s="33"/>
      <c r="K45" s="33">
        <v>6700</v>
      </c>
      <c r="L45" s="33">
        <f t="shared" ref="L45:L50" si="5">K45/H45*100</f>
        <v>100</v>
      </c>
    </row>
    <row r="46" spans="1:12" ht="20.100000000000001" customHeight="1">
      <c r="A46" s="85"/>
      <c r="B46" s="84"/>
      <c r="C46" s="68"/>
      <c r="D46" s="87" t="s">
        <v>24</v>
      </c>
      <c r="E46" s="13" t="s">
        <v>25</v>
      </c>
      <c r="F46" s="32"/>
      <c r="G46" s="33"/>
      <c r="H46" s="33">
        <v>175</v>
      </c>
      <c r="I46" s="34"/>
      <c r="J46" s="33"/>
      <c r="K46" s="33">
        <v>135.46</v>
      </c>
      <c r="L46" s="33">
        <f t="shared" si="5"/>
        <v>77.405714285714282</v>
      </c>
    </row>
    <row r="47" spans="1:12" ht="36.75" customHeight="1">
      <c r="A47" s="85"/>
      <c r="B47" s="84"/>
      <c r="C47" s="68"/>
      <c r="D47" s="87" t="s">
        <v>26</v>
      </c>
      <c r="E47" s="13" t="s">
        <v>92</v>
      </c>
      <c r="F47" s="32"/>
      <c r="G47" s="33"/>
      <c r="H47" s="33">
        <v>25</v>
      </c>
      <c r="I47" s="34"/>
      <c r="J47" s="33"/>
      <c r="K47" s="33">
        <v>19.309999999999999</v>
      </c>
      <c r="L47" s="33">
        <f t="shared" si="5"/>
        <v>77.239999999999995</v>
      </c>
    </row>
    <row r="48" spans="1:12" ht="20.100000000000001" customHeight="1">
      <c r="A48" s="85"/>
      <c r="B48" s="84"/>
      <c r="C48" s="68"/>
      <c r="D48" s="87" t="s">
        <v>28</v>
      </c>
      <c r="E48" s="13" t="s">
        <v>29</v>
      </c>
      <c r="F48" s="32"/>
      <c r="G48" s="33"/>
      <c r="H48" s="33">
        <v>1724</v>
      </c>
      <c r="I48" s="34"/>
      <c r="J48" s="33"/>
      <c r="K48" s="33">
        <v>1595.7</v>
      </c>
      <c r="L48" s="33">
        <f t="shared" si="5"/>
        <v>92.558004640371223</v>
      </c>
    </row>
    <row r="49" spans="1:12" ht="20.100000000000001" customHeight="1">
      <c r="A49" s="85"/>
      <c r="B49" s="84"/>
      <c r="C49" s="68"/>
      <c r="D49" s="87" t="s">
        <v>30</v>
      </c>
      <c r="E49" s="14" t="s">
        <v>31</v>
      </c>
      <c r="F49" s="32"/>
      <c r="G49" s="33"/>
      <c r="H49" s="33">
        <v>2727</v>
      </c>
      <c r="I49" s="34"/>
      <c r="J49" s="33"/>
      <c r="K49" s="33">
        <v>2340.33</v>
      </c>
      <c r="L49" s="33">
        <f t="shared" si="5"/>
        <v>85.820682068206821</v>
      </c>
    </row>
    <row r="50" spans="1:12" ht="20.100000000000001" customHeight="1">
      <c r="A50" s="85"/>
      <c r="B50" s="84"/>
      <c r="C50" s="68"/>
      <c r="D50" s="88" t="s">
        <v>38</v>
      </c>
      <c r="E50" s="97" t="s">
        <v>40</v>
      </c>
      <c r="F50" s="32"/>
      <c r="G50" s="33"/>
      <c r="H50" s="33">
        <v>160</v>
      </c>
      <c r="I50" s="34"/>
      <c r="J50" s="33"/>
      <c r="K50" s="33">
        <v>65.8</v>
      </c>
      <c r="L50" s="33">
        <f t="shared" si="5"/>
        <v>41.125</v>
      </c>
    </row>
    <row r="51" spans="1:12" ht="20.100000000000001" customHeight="1">
      <c r="A51" s="51" t="s">
        <v>18</v>
      </c>
      <c r="B51" s="52">
        <v>851</v>
      </c>
      <c r="C51" s="53"/>
      <c r="D51" s="53"/>
      <c r="E51" s="55" t="s">
        <v>80</v>
      </c>
      <c r="F51" s="38">
        <f>G51</f>
        <v>2100</v>
      </c>
      <c r="G51" s="39">
        <f>G52</f>
        <v>2100</v>
      </c>
      <c r="H51" s="39"/>
      <c r="I51" s="40">
        <f>J51</f>
        <v>81.5</v>
      </c>
      <c r="J51" s="39">
        <f>J52</f>
        <v>81.5</v>
      </c>
      <c r="K51" s="39"/>
      <c r="L51" s="33">
        <f t="shared" si="3"/>
        <v>0</v>
      </c>
    </row>
    <row r="52" spans="1:12" ht="20.100000000000001" customHeight="1">
      <c r="A52" s="62"/>
      <c r="B52" s="77"/>
      <c r="C52" s="144" t="s">
        <v>76</v>
      </c>
      <c r="D52" s="144"/>
      <c r="E52" s="58" t="s">
        <v>14</v>
      </c>
      <c r="F52" s="38"/>
      <c r="G52" s="39">
        <f>H53+H54</f>
        <v>2100</v>
      </c>
      <c r="H52" s="39"/>
      <c r="I52" s="40"/>
      <c r="J52" s="39">
        <f>K53+K54</f>
        <v>81.5</v>
      </c>
      <c r="K52" s="39"/>
      <c r="L52" s="33">
        <f t="shared" si="3"/>
        <v>0</v>
      </c>
    </row>
    <row r="53" spans="1:12" ht="18" customHeight="1">
      <c r="A53" s="62"/>
      <c r="B53" s="77"/>
      <c r="C53" s="145"/>
      <c r="D53" s="53" t="s">
        <v>28</v>
      </c>
      <c r="E53" s="13" t="s">
        <v>29</v>
      </c>
      <c r="F53" s="38"/>
      <c r="G53" s="39"/>
      <c r="H53" s="39">
        <v>1800</v>
      </c>
      <c r="I53" s="40"/>
      <c r="J53" s="39"/>
      <c r="K53" s="39">
        <v>0</v>
      </c>
      <c r="L53" s="33">
        <f t="shared" si="3"/>
        <v>0</v>
      </c>
    </row>
    <row r="54" spans="1:12" ht="18" customHeight="1">
      <c r="A54" s="62"/>
      <c r="B54" s="77"/>
      <c r="C54" s="145"/>
      <c r="D54" s="53" t="s">
        <v>32</v>
      </c>
      <c r="E54" s="14" t="s">
        <v>33</v>
      </c>
      <c r="F54" s="38"/>
      <c r="G54" s="39"/>
      <c r="H54" s="39">
        <v>300</v>
      </c>
      <c r="I54" s="40"/>
      <c r="J54" s="39"/>
      <c r="K54" s="39">
        <v>81.5</v>
      </c>
      <c r="L54" s="33">
        <f t="shared" si="3"/>
        <v>27.166666666666668</v>
      </c>
    </row>
    <row r="55" spans="1:12" ht="36" hidden="1" customHeight="1">
      <c r="A55" s="69"/>
      <c r="B55" s="69"/>
      <c r="C55" s="137" t="s">
        <v>69</v>
      </c>
      <c r="D55" s="138"/>
      <c r="E55" s="24" t="s">
        <v>70</v>
      </c>
      <c r="F55" s="47"/>
      <c r="G55" s="48">
        <f>H56</f>
        <v>0</v>
      </c>
      <c r="H55" s="48"/>
      <c r="I55" s="49"/>
      <c r="J55" s="48">
        <f>K56</f>
        <v>0</v>
      </c>
      <c r="K55" s="48"/>
      <c r="L55" s="33" t="e">
        <f>J55/G55*100</f>
        <v>#DIV/0!</v>
      </c>
    </row>
    <row r="56" spans="1:12" ht="20.100000000000001" hidden="1" customHeight="1">
      <c r="A56" s="69"/>
      <c r="B56" s="69"/>
      <c r="C56" s="70"/>
      <c r="D56" s="42" t="s">
        <v>44</v>
      </c>
      <c r="E56" s="44" t="s">
        <v>20</v>
      </c>
      <c r="F56" s="32"/>
      <c r="G56" s="33"/>
      <c r="H56" s="33">
        <v>0</v>
      </c>
      <c r="I56" s="34"/>
      <c r="J56" s="33"/>
      <c r="K56" s="33">
        <v>0</v>
      </c>
      <c r="L56" s="33" t="e">
        <f t="shared" ref="L56" si="6">K56/H56*100</f>
        <v>#DIV/0!</v>
      </c>
    </row>
    <row r="57" spans="1:12" ht="20.100000000000001" customHeight="1">
      <c r="A57" s="71" t="s">
        <v>59</v>
      </c>
      <c r="B57" s="71" t="s">
        <v>58</v>
      </c>
      <c r="C57" s="70"/>
      <c r="D57" s="42"/>
      <c r="E57" s="31" t="s">
        <v>60</v>
      </c>
      <c r="F57" s="32">
        <f>G57</f>
        <v>3252626.71</v>
      </c>
      <c r="G57" s="33">
        <f>G58+G71+G84+G86+G91</f>
        <v>3252626.71</v>
      </c>
      <c r="H57" s="33"/>
      <c r="I57" s="34">
        <f>J57</f>
        <v>1619373.77</v>
      </c>
      <c r="J57" s="33">
        <f>J58+J71+J84+J86+J91</f>
        <v>1619373.77</v>
      </c>
      <c r="K57" s="33"/>
      <c r="L57" s="33">
        <f>J57/G57*100</f>
        <v>49.786646743732852</v>
      </c>
    </row>
    <row r="58" spans="1:12" ht="20.100000000000001" customHeight="1">
      <c r="A58" s="69"/>
      <c r="B58" s="69"/>
      <c r="C58" s="110" t="s">
        <v>55</v>
      </c>
      <c r="D58" s="110"/>
      <c r="E58" s="72" t="s">
        <v>61</v>
      </c>
      <c r="F58" s="32"/>
      <c r="G58" s="33">
        <f>H60+H61+H62+H63+H64+H65+H66+H67+H69+H68+H59</f>
        <v>1809000</v>
      </c>
      <c r="H58" s="33"/>
      <c r="I58" s="34"/>
      <c r="J58" s="33">
        <f>K60+K61+K62+K63+K64+K65+K66+K67+K69+K70+K68+K59</f>
        <v>912590.94000000006</v>
      </c>
      <c r="K58" s="73"/>
      <c r="L58" s="33">
        <f t="shared" ref="L58" si="7">IFERROR(J58*100/G58,0)</f>
        <v>50.447260364842457</v>
      </c>
    </row>
    <row r="59" spans="1:12" ht="25.5" customHeight="1">
      <c r="A59" s="69"/>
      <c r="B59" s="69"/>
      <c r="C59" s="92"/>
      <c r="D59" s="93" t="s">
        <v>64</v>
      </c>
      <c r="E59" s="94" t="s">
        <v>86</v>
      </c>
      <c r="F59" s="32"/>
      <c r="G59" s="33"/>
      <c r="H59" s="33">
        <v>150</v>
      </c>
      <c r="I59" s="34"/>
      <c r="J59" s="33"/>
      <c r="K59" s="73">
        <v>0</v>
      </c>
      <c r="L59" s="33"/>
    </row>
    <row r="60" spans="1:12" ht="18" customHeight="1">
      <c r="A60" s="69"/>
      <c r="B60" s="69"/>
      <c r="C60" s="132"/>
      <c r="D60" s="41" t="s">
        <v>44</v>
      </c>
      <c r="E60" s="13" t="s">
        <v>20</v>
      </c>
      <c r="F60" s="32"/>
      <c r="G60" s="33"/>
      <c r="H60" s="33">
        <v>1781865</v>
      </c>
      <c r="I60" s="34"/>
      <c r="J60" s="33"/>
      <c r="K60" s="74">
        <v>902290.6</v>
      </c>
      <c r="L60" s="33">
        <f>K60/H60*100</f>
        <v>50.637427639018675</v>
      </c>
    </row>
    <row r="61" spans="1:12" ht="18" customHeight="1">
      <c r="A61" s="69"/>
      <c r="B61" s="69"/>
      <c r="C61" s="132"/>
      <c r="D61" s="41" t="s">
        <v>23</v>
      </c>
      <c r="E61" s="13" t="s">
        <v>54</v>
      </c>
      <c r="F61" s="32"/>
      <c r="G61" s="33"/>
      <c r="H61" s="33">
        <v>16235</v>
      </c>
      <c r="I61" s="34"/>
      <c r="J61" s="33"/>
      <c r="K61" s="74">
        <v>4764.7299999999996</v>
      </c>
      <c r="L61" s="33">
        <f t="shared" ref="L61:L90" si="8">K61/H61*100</f>
        <v>29.348506313520168</v>
      </c>
    </row>
    <row r="62" spans="1:12" ht="18" customHeight="1">
      <c r="A62" s="69"/>
      <c r="B62" s="69"/>
      <c r="C62" s="132"/>
      <c r="D62" s="41" t="s">
        <v>36</v>
      </c>
      <c r="E62" s="13" t="s">
        <v>37</v>
      </c>
      <c r="F62" s="32"/>
      <c r="G62" s="33"/>
      <c r="H62" s="33">
        <v>2000</v>
      </c>
      <c r="I62" s="34"/>
      <c r="J62" s="33"/>
      <c r="K62" s="74">
        <v>1621.37</v>
      </c>
      <c r="L62" s="33">
        <f t="shared" si="8"/>
        <v>81.0685</v>
      </c>
    </row>
    <row r="63" spans="1:12" ht="18" customHeight="1">
      <c r="A63" s="69"/>
      <c r="B63" s="69"/>
      <c r="C63" s="132"/>
      <c r="D63" s="41" t="s">
        <v>24</v>
      </c>
      <c r="E63" s="13" t="s">
        <v>25</v>
      </c>
      <c r="F63" s="32"/>
      <c r="G63" s="33"/>
      <c r="H63" s="33">
        <v>3000</v>
      </c>
      <c r="I63" s="34"/>
      <c r="J63" s="33"/>
      <c r="K63" s="74">
        <v>1029.31</v>
      </c>
      <c r="L63" s="33">
        <f t="shared" si="8"/>
        <v>34.310333333333332</v>
      </c>
    </row>
    <row r="64" spans="1:12" ht="38.25" customHeight="1">
      <c r="A64" s="69"/>
      <c r="B64" s="69"/>
      <c r="C64" s="132"/>
      <c r="D64" s="41" t="s">
        <v>26</v>
      </c>
      <c r="E64" s="13" t="s">
        <v>92</v>
      </c>
      <c r="F64" s="32"/>
      <c r="G64" s="33"/>
      <c r="H64" s="33">
        <v>400</v>
      </c>
      <c r="I64" s="34"/>
      <c r="J64" s="33"/>
      <c r="K64" s="74">
        <v>128.38999999999999</v>
      </c>
      <c r="L64" s="33">
        <f t="shared" si="8"/>
        <v>32.097499999999997</v>
      </c>
    </row>
    <row r="65" spans="1:12" ht="18" customHeight="1">
      <c r="A65" s="69"/>
      <c r="B65" s="69"/>
      <c r="C65" s="132"/>
      <c r="D65" s="87" t="s">
        <v>30</v>
      </c>
      <c r="E65" s="13" t="s">
        <v>31</v>
      </c>
      <c r="F65" s="32"/>
      <c r="G65" s="33"/>
      <c r="H65" s="33">
        <v>1000</v>
      </c>
      <c r="I65" s="34"/>
      <c r="J65" s="33"/>
      <c r="K65" s="74">
        <v>600</v>
      </c>
      <c r="L65" s="33">
        <f t="shared" si="8"/>
        <v>60</v>
      </c>
    </row>
    <row r="66" spans="1:12" ht="18" customHeight="1">
      <c r="A66" s="69"/>
      <c r="B66" s="69"/>
      <c r="C66" s="132"/>
      <c r="D66" s="87" t="s">
        <v>47</v>
      </c>
      <c r="E66" s="13" t="s">
        <v>48</v>
      </c>
      <c r="F66" s="32"/>
      <c r="G66" s="33"/>
      <c r="H66" s="33">
        <v>150</v>
      </c>
      <c r="I66" s="34"/>
      <c r="J66" s="33"/>
      <c r="K66" s="74">
        <v>0</v>
      </c>
      <c r="L66" s="33">
        <f t="shared" si="8"/>
        <v>0</v>
      </c>
    </row>
    <row r="67" spans="1:12" ht="18" customHeight="1">
      <c r="A67" s="69"/>
      <c r="B67" s="130"/>
      <c r="C67" s="132"/>
      <c r="D67" s="41" t="s">
        <v>32</v>
      </c>
      <c r="E67" s="13" t="s">
        <v>33</v>
      </c>
      <c r="F67" s="32"/>
      <c r="G67" s="33"/>
      <c r="H67" s="33">
        <v>2570</v>
      </c>
      <c r="I67" s="34"/>
      <c r="J67" s="33"/>
      <c r="K67" s="74">
        <v>836.54</v>
      </c>
      <c r="L67" s="33">
        <f t="shared" si="8"/>
        <v>32.550194552529184</v>
      </c>
    </row>
    <row r="68" spans="1:12" ht="30" customHeight="1">
      <c r="A68" s="69"/>
      <c r="B68" s="130"/>
      <c r="C68" s="132"/>
      <c r="D68" s="78" t="s">
        <v>39</v>
      </c>
      <c r="E68" s="14" t="s">
        <v>57</v>
      </c>
      <c r="F68" s="38"/>
      <c r="G68" s="39"/>
      <c r="H68" s="39">
        <v>1230</v>
      </c>
      <c r="I68" s="40"/>
      <c r="J68" s="39"/>
      <c r="K68" s="79">
        <v>920</v>
      </c>
      <c r="L68" s="39">
        <f t="shared" si="8"/>
        <v>74.796747967479675</v>
      </c>
    </row>
    <row r="69" spans="1:12" ht="30" customHeight="1">
      <c r="A69" s="130"/>
      <c r="B69" s="130"/>
      <c r="C69" s="132"/>
      <c r="D69" s="41" t="s">
        <v>42</v>
      </c>
      <c r="E69" s="13" t="s">
        <v>43</v>
      </c>
      <c r="F69" s="32"/>
      <c r="G69" s="33"/>
      <c r="H69" s="33">
        <v>400</v>
      </c>
      <c r="I69" s="34"/>
      <c r="J69" s="33"/>
      <c r="K69" s="74">
        <v>400</v>
      </c>
      <c r="L69" s="33">
        <f t="shared" si="8"/>
        <v>100</v>
      </c>
    </row>
    <row r="70" spans="1:12" ht="45.75" hidden="1" customHeight="1">
      <c r="A70" s="130"/>
      <c r="B70" s="130"/>
      <c r="C70" s="135"/>
      <c r="D70" s="42"/>
      <c r="E70" s="44"/>
      <c r="F70" s="32"/>
      <c r="G70" s="33"/>
      <c r="H70" s="33"/>
      <c r="I70" s="34"/>
      <c r="J70" s="33"/>
      <c r="K70" s="74"/>
      <c r="L70" s="33" t="e">
        <f t="shared" si="8"/>
        <v>#DIV/0!</v>
      </c>
    </row>
    <row r="71" spans="1:12" ht="102" customHeight="1">
      <c r="A71" s="130"/>
      <c r="B71" s="130"/>
      <c r="C71" s="148" t="s">
        <v>56</v>
      </c>
      <c r="D71" s="149"/>
      <c r="E71" s="75" t="s">
        <v>81</v>
      </c>
      <c r="F71" s="32"/>
      <c r="G71" s="33">
        <f>SUM(H73:H83)</f>
        <v>1324123.71</v>
      </c>
      <c r="H71" s="33"/>
      <c r="I71" s="34"/>
      <c r="J71" s="33">
        <f>SUM(K73:K83)</f>
        <v>697502.93</v>
      </c>
      <c r="K71" s="74"/>
      <c r="L71" s="33">
        <f>J71/G71*100</f>
        <v>52.676568264154113</v>
      </c>
    </row>
    <row r="72" spans="1:12" ht="30" hidden="1" customHeight="1">
      <c r="A72" s="130"/>
      <c r="B72" s="130"/>
      <c r="C72" s="76"/>
      <c r="D72" s="42" t="s">
        <v>64</v>
      </c>
      <c r="E72" s="75" t="s">
        <v>65</v>
      </c>
      <c r="F72" s="32"/>
      <c r="G72" s="33"/>
      <c r="H72" s="33">
        <v>0</v>
      </c>
      <c r="I72" s="34"/>
      <c r="J72" s="33"/>
      <c r="K72" s="74">
        <v>0</v>
      </c>
      <c r="L72" s="33"/>
    </row>
    <row r="73" spans="1:12" ht="18" customHeight="1">
      <c r="A73" s="130"/>
      <c r="B73" s="130"/>
      <c r="C73" s="131"/>
      <c r="D73" s="42" t="s">
        <v>44</v>
      </c>
      <c r="E73" s="13" t="s">
        <v>20</v>
      </c>
      <c r="F73" s="32"/>
      <c r="G73" s="33"/>
      <c r="H73" s="33">
        <v>1226700</v>
      </c>
      <c r="I73" s="34"/>
      <c r="J73" s="33"/>
      <c r="K73" s="74">
        <v>643070.81000000006</v>
      </c>
      <c r="L73" s="33">
        <f t="shared" si="8"/>
        <v>52.422826281894515</v>
      </c>
    </row>
    <row r="74" spans="1:12" ht="18" customHeight="1">
      <c r="A74" s="130"/>
      <c r="B74" s="130"/>
      <c r="C74" s="132"/>
      <c r="D74" s="42" t="s">
        <v>23</v>
      </c>
      <c r="E74" s="13" t="s">
        <v>54</v>
      </c>
      <c r="F74" s="32"/>
      <c r="G74" s="33"/>
      <c r="H74" s="33">
        <v>12661.71</v>
      </c>
      <c r="I74" s="34"/>
      <c r="J74" s="33"/>
      <c r="K74" s="74">
        <v>12538</v>
      </c>
      <c r="L74" s="33">
        <f t="shared" si="8"/>
        <v>99.02295977399578</v>
      </c>
    </row>
    <row r="75" spans="1:12" ht="18" customHeight="1">
      <c r="A75" s="130"/>
      <c r="B75" s="130"/>
      <c r="C75" s="132"/>
      <c r="D75" s="42" t="s">
        <v>36</v>
      </c>
      <c r="E75" s="13" t="s">
        <v>37</v>
      </c>
      <c r="F75" s="32"/>
      <c r="G75" s="33"/>
      <c r="H75" s="33">
        <v>3300</v>
      </c>
      <c r="I75" s="34"/>
      <c r="J75" s="33"/>
      <c r="K75" s="74">
        <v>3034.75</v>
      </c>
      <c r="L75" s="33">
        <f t="shared" si="8"/>
        <v>91.962121212121218</v>
      </c>
    </row>
    <row r="76" spans="1:12" ht="18" customHeight="1">
      <c r="A76" s="130"/>
      <c r="B76" s="130"/>
      <c r="C76" s="132"/>
      <c r="D76" s="42" t="s">
        <v>24</v>
      </c>
      <c r="E76" s="13" t="s">
        <v>25</v>
      </c>
      <c r="F76" s="32"/>
      <c r="G76" s="33"/>
      <c r="H76" s="33">
        <v>66600</v>
      </c>
      <c r="I76" s="34"/>
      <c r="J76" s="33"/>
      <c r="K76" s="74">
        <v>30505.56</v>
      </c>
      <c r="L76" s="33">
        <f t="shared" si="8"/>
        <v>45.804144144144146</v>
      </c>
    </row>
    <row r="77" spans="1:12" ht="33.75" customHeight="1">
      <c r="A77" s="130"/>
      <c r="B77" s="130"/>
      <c r="C77" s="132"/>
      <c r="D77" s="42" t="s">
        <v>26</v>
      </c>
      <c r="E77" s="13" t="s">
        <v>92</v>
      </c>
      <c r="F77" s="32"/>
      <c r="G77" s="33"/>
      <c r="H77" s="33">
        <v>700</v>
      </c>
      <c r="I77" s="34"/>
      <c r="J77" s="33"/>
      <c r="K77" s="74">
        <v>0</v>
      </c>
      <c r="L77" s="33">
        <f t="shared" si="8"/>
        <v>0</v>
      </c>
    </row>
    <row r="78" spans="1:12" ht="18" customHeight="1">
      <c r="A78" s="130"/>
      <c r="B78" s="130"/>
      <c r="C78" s="132"/>
      <c r="D78" s="42" t="s">
        <v>30</v>
      </c>
      <c r="E78" s="13" t="s">
        <v>31</v>
      </c>
      <c r="F78" s="32"/>
      <c r="G78" s="33"/>
      <c r="H78" s="33">
        <v>1200</v>
      </c>
      <c r="I78" s="34"/>
      <c r="J78" s="33"/>
      <c r="K78" s="74">
        <v>1200</v>
      </c>
      <c r="L78" s="33">
        <f t="shared" si="8"/>
        <v>100</v>
      </c>
    </row>
    <row r="79" spans="1:12" ht="18" customHeight="1">
      <c r="A79" s="130"/>
      <c r="B79" s="130"/>
      <c r="C79" s="132"/>
      <c r="D79" s="42" t="s">
        <v>47</v>
      </c>
      <c r="E79" s="13" t="s">
        <v>48</v>
      </c>
      <c r="F79" s="32"/>
      <c r="G79" s="33"/>
      <c r="H79" s="33">
        <v>600</v>
      </c>
      <c r="I79" s="34"/>
      <c r="J79" s="33"/>
      <c r="K79" s="74">
        <v>579.84</v>
      </c>
      <c r="L79" s="33">
        <f t="shared" si="8"/>
        <v>96.64</v>
      </c>
    </row>
    <row r="80" spans="1:12" ht="18" customHeight="1">
      <c r="A80" s="130"/>
      <c r="B80" s="130"/>
      <c r="C80" s="132"/>
      <c r="D80" s="88" t="s">
        <v>87</v>
      </c>
      <c r="E80" s="13" t="s">
        <v>88</v>
      </c>
      <c r="F80" s="32"/>
      <c r="G80" s="33"/>
      <c r="H80" s="33">
        <v>200</v>
      </c>
      <c r="I80" s="34"/>
      <c r="J80" s="33"/>
      <c r="K80" s="74">
        <v>0</v>
      </c>
      <c r="L80" s="33">
        <f t="shared" si="8"/>
        <v>0</v>
      </c>
    </row>
    <row r="81" spans="1:12" ht="18" customHeight="1">
      <c r="A81" s="130"/>
      <c r="B81" s="130"/>
      <c r="C81" s="132"/>
      <c r="D81" s="42" t="s">
        <v>32</v>
      </c>
      <c r="E81" s="13" t="s">
        <v>33</v>
      </c>
      <c r="F81" s="32"/>
      <c r="G81" s="33"/>
      <c r="H81" s="33">
        <v>10862</v>
      </c>
      <c r="I81" s="34"/>
      <c r="J81" s="33"/>
      <c r="K81" s="74">
        <v>5565.63</v>
      </c>
      <c r="L81" s="33">
        <f t="shared" si="8"/>
        <v>51.239458663229613</v>
      </c>
    </row>
    <row r="82" spans="1:12" ht="30" customHeight="1">
      <c r="A82" s="130"/>
      <c r="B82" s="130"/>
      <c r="C82" s="132"/>
      <c r="D82" s="42" t="s">
        <v>51</v>
      </c>
      <c r="E82" s="13" t="s">
        <v>52</v>
      </c>
      <c r="F82" s="32"/>
      <c r="G82" s="33"/>
      <c r="H82" s="33">
        <v>300</v>
      </c>
      <c r="I82" s="34"/>
      <c r="J82" s="33"/>
      <c r="K82" s="74">
        <v>88.34</v>
      </c>
      <c r="L82" s="33">
        <f t="shared" si="8"/>
        <v>29.446666666666665</v>
      </c>
    </row>
    <row r="83" spans="1:12" ht="30" customHeight="1">
      <c r="A83" s="130"/>
      <c r="B83" s="130"/>
      <c r="C83" s="132"/>
      <c r="D83" s="42" t="s">
        <v>39</v>
      </c>
      <c r="E83" s="13" t="s">
        <v>57</v>
      </c>
      <c r="F83" s="32"/>
      <c r="G83" s="33"/>
      <c r="H83" s="33">
        <v>1000</v>
      </c>
      <c r="I83" s="34"/>
      <c r="J83" s="33"/>
      <c r="K83" s="74">
        <v>920</v>
      </c>
      <c r="L83" s="33">
        <f>K83/H83*100</f>
        <v>92</v>
      </c>
    </row>
    <row r="84" spans="1:12" ht="30" customHeight="1">
      <c r="A84" s="11"/>
      <c r="B84" s="12"/>
      <c r="C84" s="133" t="s">
        <v>62</v>
      </c>
      <c r="D84" s="134"/>
      <c r="E84" s="24" t="s">
        <v>63</v>
      </c>
      <c r="F84" s="32"/>
      <c r="G84" s="33">
        <f>H85</f>
        <v>503</v>
      </c>
      <c r="H84" s="33"/>
      <c r="I84" s="34"/>
      <c r="J84" s="33">
        <f>K85</f>
        <v>0</v>
      </c>
      <c r="K84" s="74"/>
      <c r="L84" s="33">
        <f>J84/G84*100</f>
        <v>0</v>
      </c>
    </row>
    <row r="85" spans="1:12" ht="20.100000000000001" customHeight="1">
      <c r="A85" s="11"/>
      <c r="B85" s="12"/>
      <c r="C85" s="80"/>
      <c r="D85" s="43" t="s">
        <v>30</v>
      </c>
      <c r="E85" s="44" t="s">
        <v>31</v>
      </c>
      <c r="F85" s="32"/>
      <c r="G85" s="33"/>
      <c r="H85" s="33">
        <v>503</v>
      </c>
      <c r="I85" s="34"/>
      <c r="J85" s="33"/>
      <c r="K85" s="74">
        <v>0</v>
      </c>
      <c r="L85" s="33">
        <f t="shared" si="8"/>
        <v>0</v>
      </c>
    </row>
    <row r="86" spans="1:12" ht="20.100000000000001" customHeight="1">
      <c r="A86" s="23"/>
      <c r="B86" s="22"/>
      <c r="C86" s="128" t="s">
        <v>77</v>
      </c>
      <c r="D86" s="129"/>
      <c r="E86" s="72" t="s">
        <v>78</v>
      </c>
      <c r="F86" s="38"/>
      <c r="G86" s="39">
        <f>H87+H88+H89+H90</f>
        <v>96000</v>
      </c>
      <c r="H86" s="39"/>
      <c r="I86" s="40"/>
      <c r="J86" s="39">
        <f>K87+K88+K89+K90</f>
        <v>0</v>
      </c>
      <c r="K86" s="79"/>
      <c r="L86" s="33">
        <f>J86/G86*100</f>
        <v>0</v>
      </c>
    </row>
    <row r="87" spans="1:12" ht="18" customHeight="1">
      <c r="A87" s="23"/>
      <c r="B87" s="22"/>
      <c r="C87" s="150"/>
      <c r="D87" s="36" t="s">
        <v>44</v>
      </c>
      <c r="E87" s="14" t="s">
        <v>20</v>
      </c>
      <c r="F87" s="38"/>
      <c r="G87" s="39"/>
      <c r="H87" s="39">
        <v>93300</v>
      </c>
      <c r="I87" s="40"/>
      <c r="J87" s="39"/>
      <c r="K87" s="79">
        <v>0</v>
      </c>
      <c r="L87" s="33">
        <f t="shared" si="8"/>
        <v>0</v>
      </c>
    </row>
    <row r="88" spans="1:12" ht="18" customHeight="1">
      <c r="A88" s="23"/>
      <c r="B88" s="22"/>
      <c r="C88" s="145"/>
      <c r="D88" s="36" t="s">
        <v>23</v>
      </c>
      <c r="E88" s="14" t="s">
        <v>54</v>
      </c>
      <c r="F88" s="38"/>
      <c r="G88" s="39"/>
      <c r="H88" s="39">
        <v>2200</v>
      </c>
      <c r="I88" s="40"/>
      <c r="J88" s="39"/>
      <c r="K88" s="79">
        <v>0</v>
      </c>
      <c r="L88" s="33">
        <f t="shared" si="8"/>
        <v>0</v>
      </c>
    </row>
    <row r="89" spans="1:12" ht="18" customHeight="1">
      <c r="A89" s="23"/>
      <c r="B89" s="22"/>
      <c r="C89" s="145"/>
      <c r="D89" s="36" t="s">
        <v>24</v>
      </c>
      <c r="E89" s="14" t="s">
        <v>25</v>
      </c>
      <c r="F89" s="38"/>
      <c r="G89" s="39"/>
      <c r="H89" s="39">
        <v>400</v>
      </c>
      <c r="I89" s="40"/>
      <c r="J89" s="39"/>
      <c r="K89" s="79">
        <v>0</v>
      </c>
      <c r="L89" s="33">
        <f t="shared" si="8"/>
        <v>0</v>
      </c>
    </row>
    <row r="90" spans="1:12" ht="36" customHeight="1">
      <c r="A90" s="23"/>
      <c r="B90" s="22"/>
      <c r="C90" s="145"/>
      <c r="D90" s="36" t="s">
        <v>26</v>
      </c>
      <c r="E90" s="14" t="s">
        <v>92</v>
      </c>
      <c r="F90" s="38"/>
      <c r="G90" s="39"/>
      <c r="H90" s="39">
        <v>100</v>
      </c>
      <c r="I90" s="40"/>
      <c r="J90" s="39"/>
      <c r="K90" s="79">
        <v>0</v>
      </c>
      <c r="L90" s="33">
        <f t="shared" si="8"/>
        <v>0</v>
      </c>
    </row>
    <row r="91" spans="1:12" ht="171.75" customHeight="1">
      <c r="A91" s="90"/>
      <c r="B91" s="89"/>
      <c r="C91" s="128" t="s">
        <v>89</v>
      </c>
      <c r="D91" s="129"/>
      <c r="E91" s="98" t="s">
        <v>93</v>
      </c>
      <c r="F91" s="59"/>
      <c r="G91" s="60">
        <f>H92</f>
        <v>23000</v>
      </c>
      <c r="H91" s="60"/>
      <c r="I91" s="61"/>
      <c r="J91" s="60">
        <f>K92</f>
        <v>9279.9</v>
      </c>
      <c r="K91" s="99"/>
      <c r="L91" s="48">
        <f>J91/G91*100</f>
        <v>40.347391304347823</v>
      </c>
    </row>
    <row r="92" spans="1:12" ht="18" customHeight="1">
      <c r="A92" s="90"/>
      <c r="B92" s="89"/>
      <c r="C92" s="95"/>
      <c r="D92" s="36" t="s">
        <v>45</v>
      </c>
      <c r="E92" s="100" t="s">
        <v>90</v>
      </c>
      <c r="F92" s="38"/>
      <c r="G92" s="39"/>
      <c r="H92" s="39">
        <v>23000</v>
      </c>
      <c r="I92" s="40"/>
      <c r="J92" s="39"/>
      <c r="K92" s="79">
        <v>9279.9</v>
      </c>
      <c r="L92" s="33">
        <f>K92/H92*100</f>
        <v>40.347391304347823</v>
      </c>
    </row>
    <row r="93" spans="1:12" ht="15">
      <c r="A93" s="3"/>
      <c r="B93" s="9"/>
      <c r="C93" s="81"/>
      <c r="D93" s="81"/>
      <c r="E93" s="82" t="s">
        <v>17</v>
      </c>
      <c r="F93" s="32">
        <f>F8+F16+F23+F36+F57+F51</f>
        <v>3476400.08</v>
      </c>
      <c r="G93" s="34">
        <f>G8+G16+G23+G36+G57+G51</f>
        <v>3476400.08</v>
      </c>
      <c r="H93" s="34"/>
      <c r="I93" s="34">
        <f>I8+I16+I23+I36+I57+I51</f>
        <v>1835947.12</v>
      </c>
      <c r="J93" s="34">
        <f>J8+J16+J23+J36+J57+J51</f>
        <v>1835947.12</v>
      </c>
      <c r="K93" s="34"/>
      <c r="L93" s="33">
        <f>I93/F93*100</f>
        <v>52.811732762358012</v>
      </c>
    </row>
    <row r="94" spans="1:12" ht="15">
      <c r="A94" s="2"/>
      <c r="B94" s="10"/>
      <c r="C94" s="10"/>
      <c r="D94" s="10"/>
      <c r="E94" s="6"/>
      <c r="F94" s="6"/>
      <c r="G94" s="6"/>
      <c r="H94" s="6"/>
      <c r="I94" s="6"/>
      <c r="J94" s="6"/>
      <c r="K94" s="6"/>
      <c r="L94" s="6"/>
    </row>
    <row r="95" spans="1:12">
      <c r="A95" s="2"/>
      <c r="B95" s="2"/>
      <c r="C95" s="2"/>
      <c r="D95" s="2"/>
    </row>
    <row r="96" spans="1:12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</sheetData>
  <mergeCells count="43">
    <mergeCell ref="C91:D91"/>
    <mergeCell ref="C86:D86"/>
    <mergeCell ref="C87:C90"/>
    <mergeCell ref="C71:D71"/>
    <mergeCell ref="B24:B35"/>
    <mergeCell ref="A24:A35"/>
    <mergeCell ref="C24:D24"/>
    <mergeCell ref="C58:D58"/>
    <mergeCell ref="C55:D55"/>
    <mergeCell ref="C25:C27"/>
    <mergeCell ref="C29:C35"/>
    <mergeCell ref="C37:D37"/>
    <mergeCell ref="C39:D39"/>
    <mergeCell ref="C41:D42"/>
    <mergeCell ref="C52:D52"/>
    <mergeCell ref="C53:C54"/>
    <mergeCell ref="C28:D28"/>
    <mergeCell ref="C44:D44"/>
    <mergeCell ref="A69:A83"/>
    <mergeCell ref="B67:B83"/>
    <mergeCell ref="C73:C83"/>
    <mergeCell ref="C84:D84"/>
    <mergeCell ref="C60:C70"/>
    <mergeCell ref="C10:C15"/>
    <mergeCell ref="B9:B15"/>
    <mergeCell ref="A9:A15"/>
    <mergeCell ref="C18:C20"/>
    <mergeCell ref="B17:B20"/>
    <mergeCell ref="A17:A20"/>
    <mergeCell ref="C17:D17"/>
    <mergeCell ref="F7:H7"/>
    <mergeCell ref="I7:K7"/>
    <mergeCell ref="C9:D9"/>
    <mergeCell ref="A2:L2"/>
    <mergeCell ref="A3:L3"/>
    <mergeCell ref="J41:J42"/>
    <mergeCell ref="K41:K42"/>
    <mergeCell ref="L41:L42"/>
    <mergeCell ref="E41:E42"/>
    <mergeCell ref="F41:F42"/>
    <mergeCell ref="G41:G42"/>
    <mergeCell ref="H41:H42"/>
    <mergeCell ref="I41:I42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OEM</cp:lastModifiedBy>
  <cp:lastPrinted>2018-07-25T07:42:45Z</cp:lastPrinted>
  <dcterms:created xsi:type="dcterms:W3CDTF">2011-05-04T07:34:00Z</dcterms:created>
  <dcterms:modified xsi:type="dcterms:W3CDTF">2020-06-01T10:03:50Z</dcterms:modified>
</cp:coreProperties>
</file>