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19A76950-3536-450E-AC13-9F74401208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37" i="1" l="1"/>
  <c r="G402" i="1"/>
  <c r="H402" i="1"/>
  <c r="J402" i="1"/>
  <c r="K402" i="1"/>
  <c r="G72" i="1"/>
  <c r="J72" i="1"/>
  <c r="I506" i="1"/>
  <c r="J437" i="1"/>
  <c r="G411" i="1"/>
  <c r="G385" i="1"/>
  <c r="F385" i="1" s="1"/>
  <c r="J367" i="1"/>
  <c r="G367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J503" i="1"/>
  <c r="I503" i="1" s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4" i="1"/>
  <c r="I505" i="1"/>
  <c r="G503" i="1"/>
  <c r="F503" i="1" s="1"/>
  <c r="J454" i="1"/>
  <c r="G454" i="1"/>
  <c r="H454" i="1"/>
  <c r="I465" i="1"/>
  <c r="F465" i="1"/>
  <c r="I462" i="1"/>
  <c r="F462" i="1"/>
  <c r="L462" i="1" s="1"/>
  <c r="J423" i="1"/>
  <c r="G423" i="1"/>
  <c r="G420" i="1"/>
  <c r="F420" i="1" s="1"/>
  <c r="F422" i="1"/>
  <c r="F421" i="1"/>
  <c r="F413" i="1"/>
  <c r="K413" i="1"/>
  <c r="J413" i="1"/>
  <c r="H413" i="1"/>
  <c r="G413" i="1"/>
  <c r="I414" i="1"/>
  <c r="I413" i="1" s="1"/>
  <c r="F414" i="1"/>
  <c r="I394" i="1"/>
  <c r="L394" i="1" s="1"/>
  <c r="F394" i="1"/>
  <c r="G372" i="1"/>
  <c r="F373" i="1"/>
  <c r="I283" i="1"/>
  <c r="J281" i="1"/>
  <c r="G281" i="1"/>
  <c r="G267" i="1"/>
  <c r="F276" i="1"/>
  <c r="F275" i="1"/>
  <c r="F273" i="1"/>
  <c r="K267" i="1"/>
  <c r="J267" i="1"/>
  <c r="F268" i="1"/>
  <c r="J255" i="1"/>
  <c r="J192" i="1"/>
  <c r="G192" i="1"/>
  <c r="F212" i="1"/>
  <c r="F208" i="1"/>
  <c r="L200" i="1"/>
  <c r="F200" i="1"/>
  <c r="G185" i="1"/>
  <c r="H185" i="1"/>
  <c r="J185" i="1"/>
  <c r="K185" i="1"/>
  <c r="F186" i="1"/>
  <c r="J146" i="1"/>
  <c r="K146" i="1"/>
  <c r="I175" i="1"/>
  <c r="L175" i="1"/>
  <c r="I174" i="1"/>
  <c r="L174" i="1"/>
  <c r="I167" i="1"/>
  <c r="L167" i="1"/>
  <c r="I166" i="1"/>
  <c r="L166" i="1"/>
  <c r="I162" i="1"/>
  <c r="L162" i="1"/>
  <c r="I161" i="1"/>
  <c r="L161" i="1"/>
  <c r="L152" i="1"/>
  <c r="L151" i="1"/>
  <c r="I152" i="1"/>
  <c r="I151" i="1"/>
  <c r="G146" i="1"/>
  <c r="H146" i="1"/>
  <c r="F177" i="1"/>
  <c r="L177" i="1" s="1"/>
  <c r="I177" i="1"/>
  <c r="F175" i="1"/>
  <c r="F174" i="1"/>
  <c r="F167" i="1"/>
  <c r="F166" i="1"/>
  <c r="F162" i="1"/>
  <c r="F161" i="1"/>
  <c r="F158" i="1"/>
  <c r="I158" i="1"/>
  <c r="L158" i="1"/>
  <c r="F152" i="1"/>
  <c r="F151" i="1"/>
  <c r="I144" i="1"/>
  <c r="I143" i="1"/>
  <c r="I142" i="1"/>
  <c r="H144" i="1"/>
  <c r="I141" i="1"/>
  <c r="I140" i="1"/>
  <c r="I139" i="1"/>
  <c r="J138" i="1"/>
  <c r="I138" i="1" s="1"/>
  <c r="G138" i="1"/>
  <c r="F138" i="1" s="1"/>
  <c r="F144" i="1"/>
  <c r="F143" i="1"/>
  <c r="F142" i="1"/>
  <c r="F141" i="1"/>
  <c r="F140" i="1"/>
  <c r="F139" i="1"/>
  <c r="J135" i="1"/>
  <c r="G135" i="1"/>
  <c r="J103" i="1"/>
  <c r="G103" i="1"/>
  <c r="F97" i="1"/>
  <c r="G96" i="1"/>
  <c r="F96" i="1" s="1"/>
  <c r="F94" i="1"/>
  <c r="F93" i="1"/>
  <c r="F92" i="1"/>
  <c r="F91" i="1"/>
  <c r="L65" i="1"/>
  <c r="F65" i="1"/>
  <c r="G49" i="1"/>
  <c r="F53" i="1"/>
  <c r="F52" i="1"/>
  <c r="F50" i="1"/>
  <c r="J49" i="1"/>
  <c r="I47" i="1"/>
  <c r="J46" i="1"/>
  <c r="F47" i="1"/>
  <c r="G46" i="1"/>
  <c r="J40" i="1"/>
  <c r="G40" i="1"/>
  <c r="G34" i="1"/>
  <c r="F36" i="1"/>
  <c r="K34" i="1"/>
  <c r="J34" i="1"/>
  <c r="H34" i="1"/>
  <c r="G29" i="1"/>
  <c r="G28" i="1" s="1"/>
  <c r="F28" i="1" s="1"/>
  <c r="F30" i="1"/>
  <c r="L30" i="1" s="1"/>
  <c r="F23" i="1"/>
  <c r="I23" i="1"/>
  <c r="J11" i="1"/>
  <c r="G11" i="1"/>
  <c r="F11" i="1" s="1"/>
  <c r="L14" i="1"/>
  <c r="L346" i="1"/>
  <c r="L345" i="1"/>
  <c r="L344" i="1"/>
  <c r="L343" i="1"/>
  <c r="L342" i="1"/>
  <c r="L340" i="1"/>
  <c r="L339" i="1"/>
  <c r="L337" i="1"/>
  <c r="L336" i="1"/>
  <c r="L335" i="1"/>
  <c r="L334" i="1"/>
  <c r="L347" i="1"/>
  <c r="L352" i="1"/>
  <c r="L353" i="1"/>
  <c r="L354" i="1"/>
  <c r="L355" i="1"/>
  <c r="L356" i="1"/>
  <c r="L358" i="1"/>
  <c r="L359" i="1"/>
  <c r="L363" i="1"/>
  <c r="L368" i="1"/>
  <c r="L370" i="1"/>
  <c r="L374" i="1"/>
  <c r="L375" i="1"/>
  <c r="L376" i="1"/>
  <c r="L377" i="1"/>
  <c r="L378" i="1"/>
  <c r="L380" i="1"/>
  <c r="L381" i="1"/>
  <c r="L382" i="1"/>
  <c r="L383" i="1"/>
  <c r="L384" i="1"/>
  <c r="L386" i="1"/>
  <c r="L387" i="1"/>
  <c r="L388" i="1"/>
  <c r="L389" i="1"/>
  <c r="L390" i="1"/>
  <c r="L391" i="1"/>
  <c r="L392" i="1"/>
  <c r="L395" i="1"/>
  <c r="L396" i="1"/>
  <c r="L397" i="1"/>
  <c r="L399" i="1"/>
  <c r="L401" i="1"/>
  <c r="L403" i="1"/>
  <c r="L404" i="1"/>
  <c r="L405" i="1"/>
  <c r="L406" i="1"/>
  <c r="L408" i="1"/>
  <c r="L410" i="1"/>
  <c r="L424" i="1"/>
  <c r="L429" i="1"/>
  <c r="L430" i="1"/>
  <c r="L432" i="1"/>
  <c r="L435" i="1"/>
  <c r="L467" i="1"/>
  <c r="L468" i="1"/>
  <c r="L469" i="1"/>
  <c r="L470" i="1"/>
  <c r="L473" i="1"/>
  <c r="L474" i="1"/>
  <c r="L475" i="1"/>
  <c r="L476" i="1"/>
  <c r="L477" i="1"/>
  <c r="L478" i="1"/>
  <c r="L479" i="1"/>
  <c r="L480" i="1"/>
  <c r="L481" i="1"/>
  <c r="L482" i="1"/>
  <c r="I525" i="1"/>
  <c r="F521" i="3"/>
  <c r="L520" i="3" s="1"/>
  <c r="F520" i="3"/>
  <c r="L519" i="3"/>
  <c r="F519" i="3"/>
  <c r="L518" i="3" s="1"/>
  <c r="I518" i="3"/>
  <c r="F518" i="3"/>
  <c r="F517" i="3"/>
  <c r="L516" i="3" s="1"/>
  <c r="I516" i="3"/>
  <c r="L515" i="3" s="1"/>
  <c r="F516" i="3"/>
  <c r="I515" i="3"/>
  <c r="F515" i="3"/>
  <c r="L514" i="3" s="1"/>
  <c r="I514" i="3"/>
  <c r="L513" i="3" s="1"/>
  <c r="F514" i="3"/>
  <c r="K513" i="3"/>
  <c r="J513" i="3"/>
  <c r="I513" i="3" s="1"/>
  <c r="H513" i="3"/>
  <c r="H512" i="3" s="1"/>
  <c r="G513" i="3"/>
  <c r="F513" i="3" s="1"/>
  <c r="K512" i="3"/>
  <c r="J512" i="3"/>
  <c r="G512" i="3"/>
  <c r="I511" i="3"/>
  <c r="F511" i="3"/>
  <c r="L510" i="3"/>
  <c r="I510" i="3"/>
  <c r="F510" i="3"/>
  <c r="L509" i="3"/>
  <c r="I509" i="3"/>
  <c r="F509" i="3"/>
  <c r="L508" i="3"/>
  <c r="I508" i="3"/>
  <c r="F508" i="3"/>
  <c r="L507" i="3"/>
  <c r="I507" i="3"/>
  <c r="F507" i="3"/>
  <c r="L506" i="3"/>
  <c r="I506" i="3"/>
  <c r="F506" i="3"/>
  <c r="L505" i="3"/>
  <c r="I505" i="3"/>
  <c r="F505" i="3"/>
  <c r="L504" i="3"/>
  <c r="I504" i="3"/>
  <c r="F504" i="3"/>
  <c r="L503" i="3"/>
  <c r="I503" i="3"/>
  <c r="F503" i="3"/>
  <c r="L502" i="3"/>
  <c r="I502" i="3"/>
  <c r="F502" i="3"/>
  <c r="L501" i="3"/>
  <c r="I501" i="3"/>
  <c r="F501" i="3"/>
  <c r="L500" i="3"/>
  <c r="I500" i="3"/>
  <c r="F500" i="3"/>
  <c r="L499" i="3"/>
  <c r="I499" i="3"/>
  <c r="F499" i="3"/>
  <c r="L498" i="3"/>
  <c r="I498" i="3"/>
  <c r="F498" i="3"/>
  <c r="L497" i="3"/>
  <c r="I497" i="3"/>
  <c r="F497" i="3"/>
  <c r="L496" i="3"/>
  <c r="I496" i="3"/>
  <c r="F496" i="3"/>
  <c r="L495" i="3"/>
  <c r="I495" i="3"/>
  <c r="F495" i="3"/>
  <c r="L494" i="3"/>
  <c r="I494" i="3"/>
  <c r="F494" i="3"/>
  <c r="L493" i="3"/>
  <c r="I493" i="3"/>
  <c r="F493" i="3"/>
  <c r="L492" i="3"/>
  <c r="K492" i="3"/>
  <c r="J492" i="3"/>
  <c r="I492" i="3" s="1"/>
  <c r="H492" i="3"/>
  <c r="G492" i="3"/>
  <c r="F492" i="3" s="1"/>
  <c r="I491" i="3"/>
  <c r="F491" i="3"/>
  <c r="L490" i="3"/>
  <c r="I490" i="3"/>
  <c r="F490" i="3"/>
  <c r="L489" i="3"/>
  <c r="I489" i="3"/>
  <c r="F489" i="3"/>
  <c r="L488" i="3"/>
  <c r="I488" i="3"/>
  <c r="F488" i="3"/>
  <c r="L487" i="3"/>
  <c r="I487" i="3"/>
  <c r="F487" i="3"/>
  <c r="L486" i="3"/>
  <c r="I486" i="3"/>
  <c r="F486" i="3"/>
  <c r="L485" i="3"/>
  <c r="I485" i="3"/>
  <c r="F485" i="3"/>
  <c r="L484" i="3"/>
  <c r="I484" i="3"/>
  <c r="F484" i="3"/>
  <c r="L483" i="3"/>
  <c r="I483" i="3"/>
  <c r="F483" i="3"/>
  <c r="L482" i="3"/>
  <c r="I482" i="3"/>
  <c r="F482" i="3"/>
  <c r="L481" i="3"/>
  <c r="I481" i="3"/>
  <c r="F481" i="3"/>
  <c r="L480" i="3"/>
  <c r="I480" i="3"/>
  <c r="F480" i="3"/>
  <c r="L479" i="3"/>
  <c r="I479" i="3"/>
  <c r="F479" i="3"/>
  <c r="L478" i="3"/>
  <c r="I478" i="3"/>
  <c r="F478" i="3"/>
  <c r="L477" i="3"/>
  <c r="I477" i="3"/>
  <c r="F477" i="3"/>
  <c r="L476" i="3"/>
  <c r="I476" i="3"/>
  <c r="I475" i="3" s="1"/>
  <c r="L474" i="3" s="1"/>
  <c r="F476" i="3"/>
  <c r="L475" i="3"/>
  <c r="K475" i="3"/>
  <c r="J475" i="3"/>
  <c r="H475" i="3"/>
  <c r="G475" i="3"/>
  <c r="F475" i="3"/>
  <c r="I474" i="3"/>
  <c r="F474" i="3"/>
  <c r="L473" i="3"/>
  <c r="I473" i="3"/>
  <c r="F473" i="3"/>
  <c r="L472" i="3"/>
  <c r="I472" i="3"/>
  <c r="F472" i="3"/>
  <c r="L471" i="3"/>
  <c r="I471" i="3"/>
  <c r="F471" i="3"/>
  <c r="L470" i="3" s="1"/>
  <c r="I470" i="3"/>
  <c r="F470" i="3"/>
  <c r="L469" i="3"/>
  <c r="I469" i="3"/>
  <c r="F469" i="3"/>
  <c r="I468" i="3"/>
  <c r="L465" i="3" s="1"/>
  <c r="F468" i="3"/>
  <c r="I467" i="3"/>
  <c r="F467" i="3"/>
  <c r="I466" i="3"/>
  <c r="F466" i="3"/>
  <c r="I465" i="3"/>
  <c r="F465" i="3"/>
  <c r="L464" i="3" s="1"/>
  <c r="I464" i="3"/>
  <c r="L463" i="3" s="1"/>
  <c r="F464" i="3"/>
  <c r="I463" i="3"/>
  <c r="F463" i="3"/>
  <c r="I462" i="3"/>
  <c r="L461" i="3" s="1"/>
  <c r="F462" i="3"/>
  <c r="I461" i="3"/>
  <c r="F461" i="3"/>
  <c r="L460" i="3" s="1"/>
  <c r="K460" i="3"/>
  <c r="J460" i="3"/>
  <c r="I460" i="3"/>
  <c r="H460" i="3"/>
  <c r="F460" i="3" s="1"/>
  <c r="L459" i="3" s="1"/>
  <c r="G460" i="3"/>
  <c r="K459" i="3"/>
  <c r="I458" i="3"/>
  <c r="L457" i="3" s="1"/>
  <c r="F458" i="3"/>
  <c r="I457" i="3"/>
  <c r="F457" i="3"/>
  <c r="L456" i="3" s="1"/>
  <c r="I456" i="3"/>
  <c r="F456" i="3"/>
  <c r="L455" i="3"/>
  <c r="I455" i="3"/>
  <c r="F455" i="3"/>
  <c r="I454" i="3"/>
  <c r="F454" i="3"/>
  <c r="I453" i="3"/>
  <c r="F453" i="3"/>
  <c r="I452" i="3"/>
  <c r="L451" i="3" s="1"/>
  <c r="F452" i="3"/>
  <c r="I451" i="3"/>
  <c r="F451" i="3"/>
  <c r="L448" i="3" s="1"/>
  <c r="I450" i="3"/>
  <c r="F450" i="3"/>
  <c r="I449" i="3"/>
  <c r="F449" i="3"/>
  <c r="I448" i="3"/>
  <c r="F448" i="3"/>
  <c r="I447" i="3"/>
  <c r="F447" i="3"/>
  <c r="I446" i="3"/>
  <c r="F446" i="3"/>
  <c r="L445" i="3"/>
  <c r="I445" i="3"/>
  <c r="L442" i="3" s="1"/>
  <c r="F445" i="3"/>
  <c r="I444" i="3"/>
  <c r="F444" i="3"/>
  <c r="I443" i="3"/>
  <c r="F443" i="3"/>
  <c r="I442" i="3"/>
  <c r="F442" i="3"/>
  <c r="L440" i="3" s="1"/>
  <c r="I441" i="3"/>
  <c r="F441" i="3"/>
  <c r="I440" i="3"/>
  <c r="L437" i="3" s="1"/>
  <c r="F440" i="3"/>
  <c r="I439" i="3"/>
  <c r="F439" i="3"/>
  <c r="I438" i="3"/>
  <c r="F438" i="3"/>
  <c r="K437" i="3"/>
  <c r="J437" i="3"/>
  <c r="I437" i="3" s="1"/>
  <c r="H437" i="3"/>
  <c r="G437" i="3"/>
  <c r="I436" i="3"/>
  <c r="F436" i="3"/>
  <c r="L435" i="3"/>
  <c r="I435" i="3"/>
  <c r="F435" i="3"/>
  <c r="L434" i="3"/>
  <c r="K434" i="3"/>
  <c r="J434" i="3"/>
  <c r="I434" i="3" s="1"/>
  <c r="H434" i="3"/>
  <c r="G434" i="3"/>
  <c r="F434" i="3" s="1"/>
  <c r="L433" i="3" s="1"/>
  <c r="I433" i="3"/>
  <c r="F433" i="3"/>
  <c r="L432" i="3"/>
  <c r="I432" i="3"/>
  <c r="F432" i="3"/>
  <c r="F431" i="3" s="1"/>
  <c r="L431" i="3"/>
  <c r="K431" i="3"/>
  <c r="J431" i="3"/>
  <c r="I431" i="3"/>
  <c r="H431" i="3"/>
  <c r="G431" i="3"/>
  <c r="L430" i="3"/>
  <c r="I430" i="3"/>
  <c r="F430" i="3"/>
  <c r="L429" i="3"/>
  <c r="I429" i="3"/>
  <c r="F429" i="3"/>
  <c r="I428" i="3"/>
  <c r="F428" i="3"/>
  <c r="L427" i="3" s="1"/>
  <c r="K426" i="3"/>
  <c r="J426" i="3"/>
  <c r="I426" i="3" s="1"/>
  <c r="L425" i="3" s="1"/>
  <c r="H426" i="3"/>
  <c r="G426" i="3"/>
  <c r="F426" i="3"/>
  <c r="I425" i="3"/>
  <c r="F425" i="3"/>
  <c r="L424" i="3"/>
  <c r="I424" i="3"/>
  <c r="L423" i="3" s="1"/>
  <c r="F424" i="3"/>
  <c r="I423" i="3"/>
  <c r="F423" i="3"/>
  <c r="L422" i="3" s="1"/>
  <c r="I422" i="3"/>
  <c r="L421" i="3" s="1"/>
  <c r="F422" i="3"/>
  <c r="I421" i="3"/>
  <c r="F421" i="3"/>
  <c r="K420" i="3"/>
  <c r="J420" i="3"/>
  <c r="I420" i="3" s="1"/>
  <c r="H420" i="3"/>
  <c r="G420" i="3"/>
  <c r="I419" i="3"/>
  <c r="F419" i="3"/>
  <c r="L418" i="3"/>
  <c r="I418" i="3"/>
  <c r="L417" i="3" s="1"/>
  <c r="F418" i="3"/>
  <c r="I417" i="3"/>
  <c r="F417" i="3"/>
  <c r="K416" i="3"/>
  <c r="J416" i="3"/>
  <c r="H416" i="3"/>
  <c r="G416" i="3"/>
  <c r="F416" i="3"/>
  <c r="I414" i="3"/>
  <c r="I413" i="3" s="1"/>
  <c r="F414" i="3"/>
  <c r="L413" i="3"/>
  <c r="K413" i="3"/>
  <c r="J413" i="3"/>
  <c r="H413" i="3"/>
  <c r="G413" i="3"/>
  <c r="F413" i="3"/>
  <c r="I412" i="3"/>
  <c r="F412" i="3"/>
  <c r="F411" i="3" s="1"/>
  <c r="L411" i="3"/>
  <c r="K411" i="3"/>
  <c r="K373" i="3" s="1"/>
  <c r="J411" i="3"/>
  <c r="I411" i="3"/>
  <c r="H411" i="3"/>
  <c r="G411" i="3"/>
  <c r="L410" i="3" s="1"/>
  <c r="I410" i="3"/>
  <c r="F410" i="3"/>
  <c r="L409" i="3"/>
  <c r="I409" i="3"/>
  <c r="F409" i="3"/>
  <c r="L408" i="3"/>
  <c r="I408" i="3"/>
  <c r="F408" i="3"/>
  <c r="L407" i="3"/>
  <c r="I407" i="3"/>
  <c r="F407" i="3"/>
  <c r="L406" i="3"/>
  <c r="I406" i="3"/>
  <c r="F406" i="3"/>
  <c r="L405" i="3"/>
  <c r="I405" i="3"/>
  <c r="F405" i="3"/>
  <c r="L404" i="3"/>
  <c r="I404" i="3"/>
  <c r="F404" i="3"/>
  <c r="L403" i="3"/>
  <c r="I403" i="3"/>
  <c r="F403" i="3"/>
  <c r="L402" i="3"/>
  <c r="K402" i="3"/>
  <c r="J402" i="3"/>
  <c r="I402" i="3" s="1"/>
  <c r="H402" i="3"/>
  <c r="G402" i="3"/>
  <c r="I401" i="3"/>
  <c r="I400" i="3" s="1"/>
  <c r="F401" i="3"/>
  <c r="F400" i="3" s="1"/>
  <c r="L400" i="3"/>
  <c r="K400" i="3"/>
  <c r="J400" i="3"/>
  <c r="H400" i="3"/>
  <c r="G400" i="3"/>
  <c r="I399" i="3"/>
  <c r="F399" i="3"/>
  <c r="L398" i="3"/>
  <c r="I398" i="3"/>
  <c r="F398" i="3"/>
  <c r="L397" i="3"/>
  <c r="I397" i="3"/>
  <c r="F397" i="3"/>
  <c r="L396" i="3"/>
  <c r="I396" i="3"/>
  <c r="F396" i="3"/>
  <c r="L395" i="3"/>
  <c r="I395" i="3"/>
  <c r="F395" i="3"/>
  <c r="L394" i="3"/>
  <c r="I394" i="3"/>
  <c r="F394" i="3"/>
  <c r="L393" i="3"/>
  <c r="I393" i="3"/>
  <c r="F393" i="3"/>
  <c r="L392" i="3"/>
  <c r="I392" i="3"/>
  <c r="F392" i="3"/>
  <c r="L391" i="3"/>
  <c r="I391" i="3"/>
  <c r="F391" i="3"/>
  <c r="L390" i="3"/>
  <c r="I390" i="3"/>
  <c r="F390" i="3"/>
  <c r="L389" i="3"/>
  <c r="I389" i="3"/>
  <c r="F389" i="3"/>
  <c r="L388" i="3"/>
  <c r="I388" i="3"/>
  <c r="F388" i="3"/>
  <c r="F386" i="3" s="1"/>
  <c r="L387" i="3"/>
  <c r="I387" i="3"/>
  <c r="F387" i="3"/>
  <c r="L386" i="3"/>
  <c r="K386" i="3"/>
  <c r="J386" i="3"/>
  <c r="H386" i="3"/>
  <c r="G386" i="3"/>
  <c r="G373" i="3" s="1"/>
  <c r="I385" i="3"/>
  <c r="F385" i="3"/>
  <c r="L384" i="3"/>
  <c r="I384" i="3"/>
  <c r="F384" i="3"/>
  <c r="L383" i="3"/>
  <c r="I383" i="3"/>
  <c r="F383" i="3"/>
  <c r="L382" i="3"/>
  <c r="I382" i="3"/>
  <c r="F382" i="3"/>
  <c r="L381" i="3"/>
  <c r="I381" i="3"/>
  <c r="F381" i="3"/>
  <c r="L380" i="3"/>
  <c r="I380" i="3"/>
  <c r="F380" i="3"/>
  <c r="L379" i="3"/>
  <c r="I379" i="3"/>
  <c r="F379" i="3"/>
  <c r="L378" i="3"/>
  <c r="I378" i="3"/>
  <c r="F378" i="3"/>
  <c r="L377" i="3"/>
  <c r="I377" i="3"/>
  <c r="F377" i="3"/>
  <c r="L376" i="3"/>
  <c r="I376" i="3"/>
  <c r="F376" i="3"/>
  <c r="L375" i="3"/>
  <c r="I375" i="3"/>
  <c r="F375" i="3"/>
  <c r="L374" i="3"/>
  <c r="K374" i="3"/>
  <c r="J374" i="3"/>
  <c r="I374" i="3" s="1"/>
  <c r="H374" i="3"/>
  <c r="H373" i="3" s="1"/>
  <c r="G374" i="3"/>
  <c r="I372" i="3"/>
  <c r="I371" i="3" s="1"/>
  <c r="F372" i="3"/>
  <c r="F371" i="3" s="1"/>
  <c r="L371" i="3"/>
  <c r="K371" i="3"/>
  <c r="J371" i="3"/>
  <c r="J368" i="3" s="1"/>
  <c r="H371" i="3"/>
  <c r="G371" i="3"/>
  <c r="I370" i="3"/>
  <c r="F370" i="3"/>
  <c r="L369" i="3"/>
  <c r="K369" i="3"/>
  <c r="K368" i="3" s="1"/>
  <c r="I369" i="3"/>
  <c r="H369" i="3"/>
  <c r="F369" i="3"/>
  <c r="L368" i="3"/>
  <c r="H368" i="3"/>
  <c r="G368" i="3"/>
  <c r="I367" i="3"/>
  <c r="F367" i="3"/>
  <c r="L366" i="3"/>
  <c r="K366" i="3"/>
  <c r="K365" i="3" s="1"/>
  <c r="J366" i="3"/>
  <c r="J365" i="3" s="1"/>
  <c r="I365" i="3" s="1"/>
  <c r="H366" i="3"/>
  <c r="G366" i="3"/>
  <c r="F366" i="3"/>
  <c r="H365" i="3"/>
  <c r="G365" i="3"/>
  <c r="F365" i="3" s="1"/>
  <c r="I364" i="3"/>
  <c r="F364" i="3"/>
  <c r="L363" i="3"/>
  <c r="I363" i="3"/>
  <c r="F363" i="3"/>
  <c r="L362" i="3"/>
  <c r="I362" i="3"/>
  <c r="F362" i="3"/>
  <c r="L361" i="3"/>
  <c r="K361" i="3"/>
  <c r="J361" i="3"/>
  <c r="I361" i="3" s="1"/>
  <c r="H361" i="3"/>
  <c r="G361" i="3"/>
  <c r="F361" i="3" s="1"/>
  <c r="I360" i="3"/>
  <c r="F360" i="3"/>
  <c r="L359" i="3"/>
  <c r="K359" i="3"/>
  <c r="J359" i="3"/>
  <c r="G359" i="3"/>
  <c r="F359" i="3"/>
  <c r="I358" i="3"/>
  <c r="F358" i="3"/>
  <c r="L357" i="3"/>
  <c r="I357" i="3"/>
  <c r="F357" i="3"/>
  <c r="L356" i="3"/>
  <c r="K356" i="3"/>
  <c r="J356" i="3"/>
  <c r="L355" i="3" s="1"/>
  <c r="H356" i="3"/>
  <c r="G356" i="3"/>
  <c r="F356" i="3" s="1"/>
  <c r="I355" i="3"/>
  <c r="F355" i="3"/>
  <c r="L354" i="3"/>
  <c r="I354" i="3"/>
  <c r="F354" i="3"/>
  <c r="L353" i="3"/>
  <c r="I353" i="3"/>
  <c r="F353" i="3"/>
  <c r="L352" i="3"/>
  <c r="I352" i="3"/>
  <c r="F352" i="3"/>
  <c r="L351" i="3"/>
  <c r="I351" i="3"/>
  <c r="F351" i="3"/>
  <c r="L350" i="3" s="1"/>
  <c r="I350" i="3"/>
  <c r="L349" i="3" s="1"/>
  <c r="F350" i="3"/>
  <c r="K349" i="3"/>
  <c r="J349" i="3"/>
  <c r="I349" i="3" s="1"/>
  <c r="H349" i="3"/>
  <c r="G349" i="3"/>
  <c r="F349" i="3" s="1"/>
  <c r="I348" i="3"/>
  <c r="F348" i="3"/>
  <c r="L347" i="3"/>
  <c r="I347" i="3"/>
  <c r="F347" i="3"/>
  <c r="L346" i="3"/>
  <c r="I346" i="3"/>
  <c r="F346" i="3"/>
  <c r="L345" i="3"/>
  <c r="I345" i="3"/>
  <c r="F345" i="3"/>
  <c r="L344" i="3"/>
  <c r="I344" i="3"/>
  <c r="F344" i="3"/>
  <c r="L343" i="3"/>
  <c r="I343" i="3"/>
  <c r="F343" i="3"/>
  <c r="L342" i="3"/>
  <c r="I342" i="3"/>
  <c r="F342" i="3"/>
  <c r="L341" i="3"/>
  <c r="I341" i="3"/>
  <c r="F341" i="3"/>
  <c r="L340" i="3"/>
  <c r="I340" i="3"/>
  <c r="F340" i="3"/>
  <c r="L339" i="3"/>
  <c r="I339" i="3"/>
  <c r="F339" i="3"/>
  <c r="L338" i="3"/>
  <c r="I338" i="3"/>
  <c r="F338" i="3"/>
  <c r="L337" i="3"/>
  <c r="I337" i="3"/>
  <c r="F337" i="3"/>
  <c r="L336" i="3"/>
  <c r="I336" i="3"/>
  <c r="F336" i="3"/>
  <c r="L335" i="3"/>
  <c r="I335" i="3"/>
  <c r="F335" i="3"/>
  <c r="L334" i="3"/>
  <c r="I334" i="3"/>
  <c r="F334" i="3"/>
  <c r="L333" i="3"/>
  <c r="I333" i="3"/>
  <c r="F333" i="3"/>
  <c r="L332" i="3"/>
  <c r="K332" i="3"/>
  <c r="K302" i="3" s="1"/>
  <c r="J332" i="3"/>
  <c r="I332" i="3" s="1"/>
  <c r="H332" i="3"/>
  <c r="G332" i="3"/>
  <c r="F332" i="3" s="1"/>
  <c r="I331" i="3"/>
  <c r="F331" i="3"/>
  <c r="L330" i="3" s="1"/>
  <c r="J330" i="3"/>
  <c r="I330" i="3"/>
  <c r="G330" i="3"/>
  <c r="F330" i="3" s="1"/>
  <c r="I329" i="3"/>
  <c r="L329" i="3" s="1"/>
  <c r="F329" i="3"/>
  <c r="J328" i="3"/>
  <c r="I328" i="3"/>
  <c r="G328" i="3"/>
  <c r="F328" i="3" s="1"/>
  <c r="I327" i="3"/>
  <c r="F327" i="3"/>
  <c r="L326" i="3" s="1"/>
  <c r="J326" i="3"/>
  <c r="I326" i="3"/>
  <c r="G326" i="3"/>
  <c r="F326" i="3" s="1"/>
  <c r="I325" i="3"/>
  <c r="F325" i="3"/>
  <c r="L324" i="3" s="1"/>
  <c r="J324" i="3"/>
  <c r="I324" i="3" s="1"/>
  <c r="L323" i="3" s="1"/>
  <c r="G324" i="3"/>
  <c r="F324" i="3" s="1"/>
  <c r="I323" i="3"/>
  <c r="F323" i="3"/>
  <c r="L322" i="3"/>
  <c r="I322" i="3"/>
  <c r="F322" i="3"/>
  <c r="L321" i="3"/>
  <c r="I321" i="3"/>
  <c r="F321" i="3"/>
  <c r="L320" i="3"/>
  <c r="I320" i="3"/>
  <c r="F320" i="3"/>
  <c r="L319" i="3"/>
  <c r="I319" i="3"/>
  <c r="F319" i="3"/>
  <c r="L318" i="3"/>
  <c r="I318" i="3"/>
  <c r="F318" i="3"/>
  <c r="L317" i="3"/>
  <c r="I317" i="3"/>
  <c r="F317" i="3"/>
  <c r="L316" i="3"/>
  <c r="I316" i="3"/>
  <c r="F316" i="3"/>
  <c r="L315" i="3"/>
  <c r="I315" i="3"/>
  <c r="F315" i="3"/>
  <c r="L314" i="3"/>
  <c r="I314" i="3"/>
  <c r="F314" i="3"/>
  <c r="L313" i="3"/>
  <c r="I313" i="3"/>
  <c r="F313" i="3"/>
  <c r="L312" i="3"/>
  <c r="I312" i="3"/>
  <c r="F312" i="3"/>
  <c r="L311" i="3"/>
  <c r="I311" i="3"/>
  <c r="F311" i="3"/>
  <c r="L310" i="3"/>
  <c r="K310" i="3"/>
  <c r="J310" i="3"/>
  <c r="I310" i="3"/>
  <c r="L309" i="3" s="1"/>
  <c r="H310" i="3"/>
  <c r="G310" i="3"/>
  <c r="F310" i="3"/>
  <c r="I309" i="3"/>
  <c r="F309" i="3"/>
  <c r="L308" i="3"/>
  <c r="I308" i="3"/>
  <c r="F308" i="3"/>
  <c r="L307" i="3"/>
  <c r="I307" i="3"/>
  <c r="F307" i="3"/>
  <c r="L306" i="3"/>
  <c r="I306" i="3"/>
  <c r="F306" i="3"/>
  <c r="L305" i="3"/>
  <c r="J305" i="3"/>
  <c r="I305" i="3" s="1"/>
  <c r="G305" i="3"/>
  <c r="F305" i="3"/>
  <c r="L304" i="3"/>
  <c r="I304" i="3"/>
  <c r="L303" i="3" s="1"/>
  <c r="F304" i="3"/>
  <c r="J303" i="3"/>
  <c r="J302" i="3" s="1"/>
  <c r="I302" i="3" s="1"/>
  <c r="G303" i="3"/>
  <c r="I301" i="3"/>
  <c r="F301" i="3"/>
  <c r="L300" i="3"/>
  <c r="I300" i="3"/>
  <c r="F300" i="3"/>
  <c r="I299" i="3"/>
  <c r="F299" i="3"/>
  <c r="L299" i="3" s="1"/>
  <c r="I298" i="3"/>
  <c r="F298" i="3"/>
  <c r="L298" i="3" s="1"/>
  <c r="L297" i="3"/>
  <c r="J297" i="3"/>
  <c r="I297" i="3" s="1"/>
  <c r="G297" i="3"/>
  <c r="F297" i="3"/>
  <c r="L296" i="3"/>
  <c r="I296" i="3"/>
  <c r="F296" i="3"/>
  <c r="L295" i="3"/>
  <c r="I295" i="3"/>
  <c r="F295" i="3"/>
  <c r="L294" i="3"/>
  <c r="I294" i="3"/>
  <c r="F294" i="3"/>
  <c r="L293" i="3"/>
  <c r="I293" i="3"/>
  <c r="F293" i="3"/>
  <c r="L292" i="3"/>
  <c r="I292" i="3"/>
  <c r="F292" i="3"/>
  <c r="L291" i="3"/>
  <c r="I291" i="3"/>
  <c r="F291" i="3"/>
  <c r="L290" i="3"/>
  <c r="I290" i="3"/>
  <c r="F290" i="3"/>
  <c r="L289" i="3"/>
  <c r="I289" i="3"/>
  <c r="F289" i="3"/>
  <c r="L288" i="3"/>
  <c r="I288" i="3"/>
  <c r="F288" i="3"/>
  <c r="L287" i="3"/>
  <c r="I287" i="3"/>
  <c r="K286" i="3"/>
  <c r="J286" i="3"/>
  <c r="I286" i="3" s="1"/>
  <c r="H286" i="3"/>
  <c r="G286" i="3"/>
  <c r="F286" i="3" s="1"/>
  <c r="L285" i="3"/>
  <c r="I285" i="3"/>
  <c r="F285" i="3"/>
  <c r="K284" i="3"/>
  <c r="J284" i="3"/>
  <c r="I284" i="3"/>
  <c r="H284" i="3"/>
  <c r="G284" i="3"/>
  <c r="L283" i="3"/>
  <c r="F283" i="3"/>
  <c r="F282" i="3"/>
  <c r="I281" i="3"/>
  <c r="F281" i="3"/>
  <c r="L281" i="3" s="1"/>
  <c r="I280" i="3"/>
  <c r="L280" i="3" s="1"/>
  <c r="F280" i="3"/>
  <c r="K279" i="3"/>
  <c r="J279" i="3"/>
  <c r="I279" i="3"/>
  <c r="H279" i="3"/>
  <c r="G279" i="3"/>
  <c r="F279" i="3" s="1"/>
  <c r="K278" i="3"/>
  <c r="I277" i="3"/>
  <c r="F277" i="3"/>
  <c r="L277" i="3" s="1"/>
  <c r="J275" i="3"/>
  <c r="I275" i="3"/>
  <c r="G275" i="3"/>
  <c r="F275" i="3" s="1"/>
  <c r="I273" i="3"/>
  <c r="F273" i="3"/>
  <c r="L273" i="3" s="1"/>
  <c r="J271" i="3"/>
  <c r="I271" i="3" s="1"/>
  <c r="G271" i="3"/>
  <c r="F271" i="3" s="1"/>
  <c r="L270" i="3"/>
  <c r="I270" i="3"/>
  <c r="F270" i="3"/>
  <c r="I269" i="3"/>
  <c r="F269" i="3"/>
  <c r="K268" i="3"/>
  <c r="J268" i="3"/>
  <c r="I268" i="3"/>
  <c r="H268" i="3"/>
  <c r="G268" i="3"/>
  <c r="F268" i="3" s="1"/>
  <c r="L267" i="3"/>
  <c r="F267" i="3"/>
  <c r="L266" i="3"/>
  <c r="I266" i="3"/>
  <c r="L265" i="3"/>
  <c r="I265" i="3"/>
  <c r="L264" i="3"/>
  <c r="I264" i="3"/>
  <c r="F264" i="3"/>
  <c r="L263" i="3"/>
  <c r="I263" i="3"/>
  <c r="L262" i="3"/>
  <c r="I262" i="3"/>
  <c r="L261" i="3"/>
  <c r="I261" i="3"/>
  <c r="F261" i="3"/>
  <c r="L260" i="3"/>
  <c r="I260" i="3"/>
  <c r="F260" i="3"/>
  <c r="L259" i="3"/>
  <c r="F259" i="3"/>
  <c r="L258" i="3"/>
  <c r="I258" i="3"/>
  <c r="F258" i="3"/>
  <c r="K257" i="3"/>
  <c r="J257" i="3"/>
  <c r="I257" i="3" s="1"/>
  <c r="H257" i="3"/>
  <c r="G257" i="3"/>
  <c r="L256" i="3"/>
  <c r="I256" i="3"/>
  <c r="F256" i="3"/>
  <c r="F255" i="3"/>
  <c r="F254" i="3"/>
  <c r="L253" i="3"/>
  <c r="I253" i="3"/>
  <c r="F253" i="3"/>
  <c r="I252" i="3"/>
  <c r="F252" i="3"/>
  <c r="L251" i="3"/>
  <c r="I251" i="3"/>
  <c r="F251" i="3"/>
  <c r="F250" i="3"/>
  <c r="L249" i="3"/>
  <c r="I249" i="3"/>
  <c r="F249" i="3"/>
  <c r="F248" i="3"/>
  <c r="J247" i="3"/>
  <c r="I247" i="3" s="1"/>
  <c r="H247" i="3"/>
  <c r="G247" i="3"/>
  <c r="F247" i="3"/>
  <c r="L246" i="3"/>
  <c r="I246" i="3"/>
  <c r="F246" i="3"/>
  <c r="K245" i="3"/>
  <c r="K180" i="3" s="1"/>
  <c r="I245" i="3"/>
  <c r="H245" i="3"/>
  <c r="G245" i="3"/>
  <c r="F245" i="3" s="1"/>
  <c r="L244" i="3"/>
  <c r="I244" i="3"/>
  <c r="F244" i="3"/>
  <c r="I243" i="3"/>
  <c r="F243" i="3"/>
  <c r="K242" i="3"/>
  <c r="J242" i="3"/>
  <c r="I242" i="3"/>
  <c r="H242" i="3"/>
  <c r="G242" i="3"/>
  <c r="F242" i="3" s="1"/>
  <c r="L241" i="3"/>
  <c r="I241" i="3"/>
  <c r="F241" i="3"/>
  <c r="L240" i="3"/>
  <c r="I240" i="3"/>
  <c r="F240" i="3"/>
  <c r="L239" i="3"/>
  <c r="I239" i="3"/>
  <c r="F239" i="3"/>
  <c r="L238" i="3"/>
  <c r="I238" i="3"/>
  <c r="F238" i="3"/>
  <c r="L237" i="3"/>
  <c r="I237" i="3"/>
  <c r="F237" i="3"/>
  <c r="L236" i="3"/>
  <c r="I236" i="3"/>
  <c r="F236" i="3"/>
  <c r="L235" i="3"/>
  <c r="I235" i="3"/>
  <c r="F235" i="3"/>
  <c r="L234" i="3"/>
  <c r="I234" i="3"/>
  <c r="F234" i="3"/>
  <c r="L233" i="3"/>
  <c r="I233" i="3"/>
  <c r="F233" i="3"/>
  <c r="L232" i="3"/>
  <c r="I232" i="3"/>
  <c r="F232" i="3"/>
  <c r="L231" i="3"/>
  <c r="I231" i="3"/>
  <c r="F231" i="3"/>
  <c r="L230" i="3"/>
  <c r="I230" i="3"/>
  <c r="F230" i="3"/>
  <c r="L229" i="3"/>
  <c r="I229" i="3"/>
  <c r="F229" i="3"/>
  <c r="L228" i="3"/>
  <c r="I228" i="3"/>
  <c r="F228" i="3"/>
  <c r="L227" i="3"/>
  <c r="I227" i="3"/>
  <c r="F227" i="3"/>
  <c r="L226" i="3"/>
  <c r="I226" i="3"/>
  <c r="F226" i="3"/>
  <c r="L225" i="3"/>
  <c r="I225" i="3"/>
  <c r="F225" i="3"/>
  <c r="K224" i="3"/>
  <c r="J224" i="3"/>
  <c r="I224" i="3" s="1"/>
  <c r="G224" i="3"/>
  <c r="F224" i="3"/>
  <c r="I223" i="3"/>
  <c r="F223" i="3"/>
  <c r="L222" i="3"/>
  <c r="I222" i="3"/>
  <c r="F222" i="3"/>
  <c r="L221" i="3"/>
  <c r="I221" i="3"/>
  <c r="F221" i="3"/>
  <c r="L220" i="3"/>
  <c r="I220" i="3"/>
  <c r="F220" i="3"/>
  <c r="L219" i="3"/>
  <c r="I219" i="3"/>
  <c r="F219" i="3"/>
  <c r="L218" i="3"/>
  <c r="I218" i="3"/>
  <c r="F218" i="3"/>
  <c r="L217" i="3"/>
  <c r="I217" i="3"/>
  <c r="F217" i="3"/>
  <c r="L216" i="3"/>
  <c r="I216" i="3"/>
  <c r="F216" i="3"/>
  <c r="J215" i="3"/>
  <c r="L215" i="3" s="1"/>
  <c r="G215" i="3"/>
  <c r="F215" i="3"/>
  <c r="L214" i="3"/>
  <c r="I214" i="3"/>
  <c r="F214" i="3"/>
  <c r="J213" i="3"/>
  <c r="G213" i="3"/>
  <c r="F213" i="3"/>
  <c r="L212" i="3"/>
  <c r="I212" i="3"/>
  <c r="F212" i="3"/>
  <c r="L211" i="3"/>
  <c r="I211" i="3"/>
  <c r="F211" i="3"/>
  <c r="L210" i="3"/>
  <c r="I210" i="3"/>
  <c r="F210" i="3"/>
  <c r="L209" i="3"/>
  <c r="I209" i="3"/>
  <c r="F209" i="3"/>
  <c r="L208" i="3"/>
  <c r="I208" i="3"/>
  <c r="F208" i="3"/>
  <c r="L207" i="3"/>
  <c r="I207" i="3"/>
  <c r="F207" i="3"/>
  <c r="L206" i="3"/>
  <c r="I206" i="3"/>
  <c r="F206" i="3"/>
  <c r="L205" i="3"/>
  <c r="I205" i="3"/>
  <c r="F205" i="3"/>
  <c r="K204" i="3"/>
  <c r="J204" i="3"/>
  <c r="I204" i="3"/>
  <c r="H204" i="3"/>
  <c r="G204" i="3"/>
  <c r="F204" i="3" s="1"/>
  <c r="L203" i="3"/>
  <c r="I203" i="3"/>
  <c r="F203" i="3"/>
  <c r="L202" i="3"/>
  <c r="I202" i="3"/>
  <c r="F202" i="3"/>
  <c r="L201" i="3"/>
  <c r="I201" i="3"/>
  <c r="F201" i="3"/>
  <c r="L200" i="3"/>
  <c r="I200" i="3"/>
  <c r="L199" i="3"/>
  <c r="I199" i="3"/>
  <c r="F199" i="3"/>
  <c r="L198" i="3"/>
  <c r="I198" i="3"/>
  <c r="L197" i="3"/>
  <c r="I197" i="3"/>
  <c r="F197" i="3"/>
  <c r="L196" i="3"/>
  <c r="I196" i="3"/>
  <c r="L195" i="3"/>
  <c r="I195" i="3"/>
  <c r="F195" i="3"/>
  <c r="L194" i="3"/>
  <c r="I194" i="3"/>
  <c r="F194" i="3"/>
  <c r="L193" i="3"/>
  <c r="I193" i="3"/>
  <c r="F193" i="3"/>
  <c r="L192" i="3"/>
  <c r="I192" i="3"/>
  <c r="F192" i="3"/>
  <c r="L191" i="3"/>
  <c r="I191" i="3"/>
  <c r="F191" i="3"/>
  <c r="L190" i="3"/>
  <c r="I190" i="3"/>
  <c r="F190" i="3"/>
  <c r="L189" i="3"/>
  <c r="I189" i="3"/>
  <c r="F189" i="3"/>
  <c r="L188" i="3"/>
  <c r="I188" i="3"/>
  <c r="F188" i="3"/>
  <c r="L187" i="3"/>
  <c r="I187" i="3"/>
  <c r="F187" i="3"/>
  <c r="L186" i="3"/>
  <c r="F186" i="3"/>
  <c r="L185" i="3"/>
  <c r="I185" i="3"/>
  <c r="F185" i="3"/>
  <c r="L184" i="3"/>
  <c r="F184" i="3"/>
  <c r="L183" i="3"/>
  <c r="I183" i="3"/>
  <c r="F183" i="3"/>
  <c r="L182" i="3"/>
  <c r="I182" i="3"/>
  <c r="F182" i="3"/>
  <c r="K181" i="3"/>
  <c r="J181" i="3"/>
  <c r="I181" i="3" s="1"/>
  <c r="H181" i="3"/>
  <c r="G181" i="3"/>
  <c r="F181" i="3" s="1"/>
  <c r="G180" i="3"/>
  <c r="L179" i="3"/>
  <c r="I179" i="3"/>
  <c r="F179" i="3"/>
  <c r="L178" i="3"/>
  <c r="I178" i="3"/>
  <c r="F178" i="3"/>
  <c r="L177" i="3"/>
  <c r="I177" i="3"/>
  <c r="F177" i="3"/>
  <c r="L176" i="3"/>
  <c r="I176" i="3"/>
  <c r="F176" i="3"/>
  <c r="L175" i="3"/>
  <c r="I175" i="3"/>
  <c r="F175" i="3"/>
  <c r="L174" i="3"/>
  <c r="I174" i="3"/>
  <c r="F174" i="3"/>
  <c r="L173" i="3"/>
  <c r="I173" i="3"/>
  <c r="F173" i="3"/>
  <c r="L172" i="3"/>
  <c r="I172" i="3"/>
  <c r="F172" i="3"/>
  <c r="L171" i="3"/>
  <c r="I171" i="3"/>
  <c r="F171" i="3"/>
  <c r="L170" i="3"/>
  <c r="I170" i="3"/>
  <c r="F170" i="3"/>
  <c r="L169" i="3"/>
  <c r="I169" i="3"/>
  <c r="K168" i="3"/>
  <c r="J168" i="3"/>
  <c r="I168" i="3" s="1"/>
  <c r="H168" i="3"/>
  <c r="H165" i="3" s="1"/>
  <c r="G168" i="3"/>
  <c r="F168" i="3" s="1"/>
  <c r="L167" i="3"/>
  <c r="F167" i="3"/>
  <c r="K166" i="3"/>
  <c r="K165" i="3" s="1"/>
  <c r="J166" i="3"/>
  <c r="H166" i="3"/>
  <c r="G166" i="3"/>
  <c r="J165" i="3"/>
  <c r="I165" i="3" s="1"/>
  <c r="L164" i="3"/>
  <c r="I164" i="3"/>
  <c r="F164" i="3"/>
  <c r="I163" i="3"/>
  <c r="F163" i="3"/>
  <c r="K162" i="3"/>
  <c r="K161" i="3" s="1"/>
  <c r="J162" i="3"/>
  <c r="I162" i="3" s="1"/>
  <c r="H162" i="3"/>
  <c r="G162" i="3"/>
  <c r="G161" i="3" s="1"/>
  <c r="F161" i="3" s="1"/>
  <c r="J161" i="3"/>
  <c r="I161" i="3"/>
  <c r="H161" i="3"/>
  <c r="L160" i="3"/>
  <c r="I160" i="3"/>
  <c r="F160" i="3"/>
  <c r="L159" i="3"/>
  <c r="I159" i="3"/>
  <c r="F159" i="3"/>
  <c r="L158" i="3"/>
  <c r="I158" i="3"/>
  <c r="F158" i="3"/>
  <c r="L157" i="3"/>
  <c r="I157" i="3"/>
  <c r="F157" i="3"/>
  <c r="L156" i="3"/>
  <c r="I156" i="3"/>
  <c r="F156" i="3"/>
  <c r="L155" i="3"/>
  <c r="I155" i="3"/>
  <c r="F155" i="3"/>
  <c r="L154" i="3"/>
  <c r="I154" i="3"/>
  <c r="F154" i="3"/>
  <c r="L153" i="3"/>
  <c r="I153" i="3"/>
  <c r="F153" i="3"/>
  <c r="L152" i="3"/>
  <c r="I152" i="3"/>
  <c r="F152" i="3"/>
  <c r="L151" i="3"/>
  <c r="I151" i="3"/>
  <c r="F151" i="3"/>
  <c r="L150" i="3"/>
  <c r="I150" i="3"/>
  <c r="F150" i="3"/>
  <c r="L149" i="3"/>
  <c r="I149" i="3"/>
  <c r="F149" i="3"/>
  <c r="L148" i="3"/>
  <c r="I148" i="3"/>
  <c r="F148" i="3"/>
  <c r="L147" i="3"/>
  <c r="I147" i="3"/>
  <c r="F147" i="3"/>
  <c r="L146" i="3"/>
  <c r="I146" i="3"/>
  <c r="F146" i="3"/>
  <c r="L145" i="3"/>
  <c r="I145" i="3"/>
  <c r="F145" i="3"/>
  <c r="L144" i="3"/>
  <c r="I144" i="3"/>
  <c r="F144" i="3"/>
  <c r="L143" i="3"/>
  <c r="I143" i="3"/>
  <c r="F143" i="3"/>
  <c r="L142" i="3"/>
  <c r="I142" i="3"/>
  <c r="F142" i="3"/>
  <c r="L141" i="3"/>
  <c r="I141" i="3"/>
  <c r="F141" i="3"/>
  <c r="L140" i="3"/>
  <c r="I140" i="3"/>
  <c r="F140" i="3"/>
  <c r="L139" i="3"/>
  <c r="I139" i="3"/>
  <c r="F139" i="3"/>
  <c r="L138" i="3"/>
  <c r="I138" i="3"/>
  <c r="F138" i="3"/>
  <c r="K137" i="3"/>
  <c r="K136" i="3" s="1"/>
  <c r="J137" i="3"/>
  <c r="J136" i="3" s="1"/>
  <c r="H137" i="3"/>
  <c r="G137" i="3"/>
  <c r="G136" i="3" s="1"/>
  <c r="F137" i="3"/>
  <c r="F136" i="3" s="1"/>
  <c r="H136" i="3"/>
  <c r="I135" i="3"/>
  <c r="L135" i="3" s="1"/>
  <c r="F135" i="3"/>
  <c r="I134" i="3"/>
  <c r="F134" i="3"/>
  <c r="I133" i="3"/>
  <c r="L133" i="3" s="1"/>
  <c r="F133" i="3"/>
  <c r="I132" i="3"/>
  <c r="F132" i="3"/>
  <c r="I131" i="3"/>
  <c r="F131" i="3"/>
  <c r="L131" i="3" s="1"/>
  <c r="I130" i="3"/>
  <c r="L130" i="3" s="1"/>
  <c r="F130" i="3"/>
  <c r="J128" i="3"/>
  <c r="I128" i="3"/>
  <c r="G128" i="3"/>
  <c r="F128" i="3" s="1"/>
  <c r="L127" i="3"/>
  <c r="F127" i="3"/>
  <c r="L126" i="3"/>
  <c r="F126" i="3"/>
  <c r="L125" i="3"/>
  <c r="F125" i="3"/>
  <c r="L124" i="3"/>
  <c r="F124" i="3"/>
  <c r="L123" i="3"/>
  <c r="F123" i="3"/>
  <c r="L122" i="3"/>
  <c r="F122" i="3"/>
  <c r="L121" i="3"/>
  <c r="F121" i="3"/>
  <c r="J120" i="3"/>
  <c r="I120" i="3" s="1"/>
  <c r="G120" i="3"/>
  <c r="L119" i="3"/>
  <c r="I119" i="3"/>
  <c r="F119" i="3"/>
  <c r="L118" i="3"/>
  <c r="I118" i="3"/>
  <c r="F118" i="3"/>
  <c r="L117" i="3"/>
  <c r="I117" i="3"/>
  <c r="F117" i="3"/>
  <c r="K116" i="3"/>
  <c r="J116" i="3"/>
  <c r="J115" i="3" s="1"/>
  <c r="I115" i="3" s="1"/>
  <c r="H116" i="3"/>
  <c r="G116" i="3"/>
  <c r="H115" i="3"/>
  <c r="L114" i="3"/>
  <c r="I114" i="3"/>
  <c r="F114" i="3"/>
  <c r="L113" i="3"/>
  <c r="I113" i="3"/>
  <c r="F113" i="3"/>
  <c r="L112" i="3"/>
  <c r="I112" i="3"/>
  <c r="F112" i="3"/>
  <c r="L111" i="3"/>
  <c r="I111" i="3"/>
  <c r="F111" i="3"/>
  <c r="L110" i="3"/>
  <c r="I110" i="3"/>
  <c r="F110" i="3"/>
  <c r="L109" i="3"/>
  <c r="I109" i="3"/>
  <c r="F109" i="3"/>
  <c r="L108" i="3"/>
  <c r="I108" i="3"/>
  <c r="F108" i="3"/>
  <c r="L107" i="3"/>
  <c r="I107" i="3"/>
  <c r="F107" i="3"/>
  <c r="L106" i="3"/>
  <c r="I106" i="3"/>
  <c r="F106" i="3"/>
  <c r="L105" i="3"/>
  <c r="I105" i="3"/>
  <c r="L104" i="3"/>
  <c r="I104" i="3"/>
  <c r="F104" i="3"/>
  <c r="L103" i="3"/>
  <c r="I103" i="3"/>
  <c r="F103" i="3"/>
  <c r="L102" i="3"/>
  <c r="I102" i="3"/>
  <c r="F102" i="3"/>
  <c r="L101" i="3"/>
  <c r="I101" i="3"/>
  <c r="F101" i="3"/>
  <c r="L100" i="3"/>
  <c r="I100" i="3"/>
  <c r="F100" i="3"/>
  <c r="L99" i="3"/>
  <c r="I99" i="3"/>
  <c r="F99" i="3"/>
  <c r="L98" i="3"/>
  <c r="I98" i="3"/>
  <c r="F98" i="3"/>
  <c r="L97" i="3"/>
  <c r="I97" i="3"/>
  <c r="F97" i="3"/>
  <c r="L96" i="3"/>
  <c r="I96" i="3"/>
  <c r="F96" i="3"/>
  <c r="L95" i="3"/>
  <c r="I95" i="3"/>
  <c r="F95" i="3"/>
  <c r="K94" i="3"/>
  <c r="J94" i="3"/>
  <c r="I94" i="3" s="1"/>
  <c r="H94" i="3"/>
  <c r="G94" i="3"/>
  <c r="F94" i="3" s="1"/>
  <c r="F93" i="3"/>
  <c r="L92" i="3"/>
  <c r="I92" i="3"/>
  <c r="F92" i="3"/>
  <c r="I91" i="3"/>
  <c r="L91" i="3" s="1"/>
  <c r="F91" i="3"/>
  <c r="I90" i="3"/>
  <c r="F90" i="3"/>
  <c r="K89" i="3"/>
  <c r="J89" i="3"/>
  <c r="I89" i="3" s="1"/>
  <c r="H89" i="3"/>
  <c r="G89" i="3"/>
  <c r="F89" i="3"/>
  <c r="L88" i="3"/>
  <c r="I88" i="3"/>
  <c r="F88" i="3"/>
  <c r="L87" i="3"/>
  <c r="I87" i="3"/>
  <c r="L86" i="3"/>
  <c r="I86" i="3"/>
  <c r="L85" i="3"/>
  <c r="I85" i="3"/>
  <c r="L84" i="3"/>
  <c r="I84" i="3"/>
  <c r="F84" i="3"/>
  <c r="L83" i="3"/>
  <c r="I83" i="3"/>
  <c r="F83" i="3"/>
  <c r="L82" i="3"/>
  <c r="I82" i="3"/>
  <c r="F82" i="3"/>
  <c r="L81" i="3"/>
  <c r="I81" i="3"/>
  <c r="F81" i="3"/>
  <c r="L80" i="3"/>
  <c r="I80" i="3"/>
  <c r="F80" i="3"/>
  <c r="L79" i="3"/>
  <c r="I79" i="3"/>
  <c r="F79" i="3"/>
  <c r="L78" i="3"/>
  <c r="I78" i="3"/>
  <c r="F78" i="3"/>
  <c r="L77" i="3"/>
  <c r="F77" i="3"/>
  <c r="L76" i="3"/>
  <c r="I76" i="3"/>
  <c r="F76" i="3"/>
  <c r="L75" i="3"/>
  <c r="I75" i="3"/>
  <c r="F75" i="3"/>
  <c r="L74" i="3"/>
  <c r="I74" i="3"/>
  <c r="F74" i="3"/>
  <c r="L73" i="3"/>
  <c r="I73" i="3"/>
  <c r="F73" i="3"/>
  <c r="L72" i="3"/>
  <c r="I72" i="3"/>
  <c r="F72" i="3"/>
  <c r="L71" i="3"/>
  <c r="I71" i="3"/>
  <c r="F71" i="3"/>
  <c r="L70" i="3"/>
  <c r="I70" i="3"/>
  <c r="F70" i="3"/>
  <c r="L69" i="3"/>
  <c r="I69" i="3"/>
  <c r="F69" i="3"/>
  <c r="L68" i="3"/>
  <c r="I68" i="3"/>
  <c r="F68" i="3"/>
  <c r="L67" i="3"/>
  <c r="I67" i="3"/>
  <c r="F67" i="3"/>
  <c r="L66" i="3"/>
  <c r="I66" i="3"/>
  <c r="F66" i="3"/>
  <c r="K65" i="3"/>
  <c r="J65" i="3"/>
  <c r="J93" i="3" s="1"/>
  <c r="I65" i="3"/>
  <c r="H65" i="3"/>
  <c r="G65" i="3"/>
  <c r="L64" i="3"/>
  <c r="I64" i="3"/>
  <c r="F64" i="3"/>
  <c r="L63" i="3"/>
  <c r="I63" i="3"/>
  <c r="F63" i="3"/>
  <c r="L62" i="3"/>
  <c r="I62" i="3"/>
  <c r="F62" i="3"/>
  <c r="L61" i="3"/>
  <c r="I61" i="3"/>
  <c r="F61" i="3"/>
  <c r="K60" i="3"/>
  <c r="J60" i="3"/>
  <c r="I60" i="3" s="1"/>
  <c r="H60" i="3"/>
  <c r="G60" i="3"/>
  <c r="F60" i="3" s="1"/>
  <c r="L59" i="3"/>
  <c r="I59" i="3"/>
  <c r="F59" i="3"/>
  <c r="L58" i="3"/>
  <c r="I58" i="3"/>
  <c r="F58" i="3"/>
  <c r="L57" i="3"/>
  <c r="I57" i="3"/>
  <c r="F57" i="3"/>
  <c r="L56" i="3"/>
  <c r="I56" i="3"/>
  <c r="F56" i="3"/>
  <c r="L55" i="3"/>
  <c r="I55" i="3"/>
  <c r="F55" i="3"/>
  <c r="L54" i="3"/>
  <c r="I54" i="3"/>
  <c r="F54" i="3"/>
  <c r="L53" i="3"/>
  <c r="I53" i="3"/>
  <c r="F53" i="3"/>
  <c r="L52" i="3"/>
  <c r="I52" i="3"/>
  <c r="F52" i="3"/>
  <c r="L51" i="3"/>
  <c r="I51" i="3"/>
  <c r="F51" i="3"/>
  <c r="L50" i="3"/>
  <c r="I50" i="3"/>
  <c r="F50" i="3"/>
  <c r="K49" i="3"/>
  <c r="J49" i="3"/>
  <c r="I49" i="3"/>
  <c r="H49" i="3"/>
  <c r="G49" i="3"/>
  <c r="H48" i="3"/>
  <c r="L47" i="3"/>
  <c r="I47" i="3"/>
  <c r="L46" i="3"/>
  <c r="I46" i="3"/>
  <c r="F46" i="3"/>
  <c r="L45" i="3"/>
  <c r="I45" i="3"/>
  <c r="I44" i="3"/>
  <c r="F44" i="3"/>
  <c r="K43" i="3"/>
  <c r="J43" i="3"/>
  <c r="I43" i="3"/>
  <c r="H43" i="3"/>
  <c r="F43" i="3" s="1"/>
  <c r="G43" i="3"/>
  <c r="I42" i="3"/>
  <c r="F42" i="3"/>
  <c r="J41" i="3"/>
  <c r="G41" i="3"/>
  <c r="G40" i="3" s="1"/>
  <c r="I39" i="3"/>
  <c r="F39" i="3"/>
  <c r="L38" i="3"/>
  <c r="I38" i="3"/>
  <c r="F38" i="3"/>
  <c r="I37" i="3"/>
  <c r="L37" i="3" s="1"/>
  <c r="F37" i="3"/>
  <c r="I36" i="3"/>
  <c r="F36" i="3"/>
  <c r="I35" i="3"/>
  <c r="L35" i="3" s="1"/>
  <c r="F35" i="3"/>
  <c r="I34" i="3"/>
  <c r="F34" i="3"/>
  <c r="K33" i="3"/>
  <c r="J33" i="3"/>
  <c r="I33" i="3" s="1"/>
  <c r="H33" i="3"/>
  <c r="H32" i="3" s="1"/>
  <c r="G33" i="3"/>
  <c r="F33" i="3" s="1"/>
  <c r="K32" i="3"/>
  <c r="J32" i="3"/>
  <c r="I32" i="3" s="1"/>
  <c r="L31" i="3"/>
  <c r="F31" i="3"/>
  <c r="I30" i="3"/>
  <c r="F30" i="3"/>
  <c r="I29" i="3"/>
  <c r="F29" i="3"/>
  <c r="I28" i="3"/>
  <c r="F28" i="3"/>
  <c r="L28" i="3" s="1"/>
  <c r="I27" i="3"/>
  <c r="F27" i="3"/>
  <c r="K26" i="3"/>
  <c r="K23" i="3" s="1"/>
  <c r="J26" i="3"/>
  <c r="H26" i="3"/>
  <c r="H23" i="3" s="1"/>
  <c r="G26" i="3"/>
  <c r="F26" i="3" s="1"/>
  <c r="I25" i="3"/>
  <c r="L25" i="3" s="1"/>
  <c r="F25" i="3"/>
  <c r="K24" i="3"/>
  <c r="J24" i="3"/>
  <c r="I24" i="3" s="1"/>
  <c r="L24" i="3" s="1"/>
  <c r="H24" i="3"/>
  <c r="F24" i="3" s="1"/>
  <c r="G24" i="3"/>
  <c r="L22" i="3"/>
  <c r="L21" i="3"/>
  <c r="I21" i="3"/>
  <c r="F21" i="3"/>
  <c r="K20" i="3"/>
  <c r="J20" i="3"/>
  <c r="I20" i="3" s="1"/>
  <c r="L20" i="3" s="1"/>
  <c r="H20" i="3"/>
  <c r="H19" i="3" s="1"/>
  <c r="G20" i="3"/>
  <c r="F20" i="3" s="1"/>
  <c r="K19" i="3"/>
  <c r="J19" i="3"/>
  <c r="I19" i="3" s="1"/>
  <c r="L18" i="3"/>
  <c r="L17" i="3"/>
  <c r="L16" i="3"/>
  <c r="I16" i="3"/>
  <c r="F16" i="3"/>
  <c r="L15" i="3"/>
  <c r="I15" i="3"/>
  <c r="L14" i="3"/>
  <c r="I14" i="3"/>
  <c r="L13" i="3"/>
  <c r="I13" i="3"/>
  <c r="K12" i="3"/>
  <c r="J12" i="3"/>
  <c r="I12" i="3"/>
  <c r="L12" i="3" s="1"/>
  <c r="H12" i="3"/>
  <c r="H6" i="3" s="1"/>
  <c r="G12" i="3"/>
  <c r="I11" i="3"/>
  <c r="F11" i="3"/>
  <c r="K10" i="3"/>
  <c r="J10" i="3"/>
  <c r="H10" i="3"/>
  <c r="G10" i="3"/>
  <c r="F10" i="3"/>
  <c r="L9" i="3"/>
  <c r="L8" i="3"/>
  <c r="K7" i="3"/>
  <c r="J7" i="3"/>
  <c r="I7" i="3" s="1"/>
  <c r="L7" i="3" s="1"/>
  <c r="H7" i="3"/>
  <c r="G7" i="3"/>
  <c r="F525" i="2"/>
  <c r="L524" i="2" s="1"/>
  <c r="F524" i="2"/>
  <c r="L523" i="2" s="1"/>
  <c r="F523" i="2"/>
  <c r="L522" i="2" s="1"/>
  <c r="I522" i="2"/>
  <c r="L521" i="2" s="1"/>
  <c r="F522" i="2"/>
  <c r="F521" i="2"/>
  <c r="L520" i="2"/>
  <c r="I520" i="2"/>
  <c r="L519" i="2" s="1"/>
  <c r="F520" i="2"/>
  <c r="I519" i="2"/>
  <c r="F519" i="2"/>
  <c r="I518" i="2"/>
  <c r="F518" i="2"/>
  <c r="K517" i="2"/>
  <c r="J517" i="2"/>
  <c r="I517" i="2"/>
  <c r="I516" i="2" s="1"/>
  <c r="L515" i="2" s="1"/>
  <c r="H517" i="2"/>
  <c r="G517" i="2"/>
  <c r="F517" i="2" s="1"/>
  <c r="K516" i="2"/>
  <c r="J516" i="2"/>
  <c r="H516" i="2"/>
  <c r="G516" i="2"/>
  <c r="F516" i="2" s="1"/>
  <c r="I515" i="2"/>
  <c r="F515" i="2"/>
  <c r="L514" i="2"/>
  <c r="I514" i="2"/>
  <c r="F514" i="2"/>
  <c r="L513" i="2"/>
  <c r="I513" i="2"/>
  <c r="F513" i="2"/>
  <c r="L512" i="2"/>
  <c r="I512" i="2"/>
  <c r="F512" i="2"/>
  <c r="L511" i="2"/>
  <c r="I511" i="2"/>
  <c r="F511" i="2"/>
  <c r="L510" i="2"/>
  <c r="I510" i="2"/>
  <c r="F510" i="2"/>
  <c r="L509" i="2"/>
  <c r="I509" i="2"/>
  <c r="F509" i="2"/>
  <c r="L508" i="2"/>
  <c r="I508" i="2"/>
  <c r="F508" i="2"/>
  <c r="L507" i="2"/>
  <c r="I507" i="2"/>
  <c r="F507" i="2"/>
  <c r="L506" i="2"/>
  <c r="I506" i="2"/>
  <c r="F506" i="2"/>
  <c r="L505" i="2"/>
  <c r="I505" i="2"/>
  <c r="F505" i="2"/>
  <c r="L504" i="2"/>
  <c r="I504" i="2"/>
  <c r="F504" i="2"/>
  <c r="L503" i="2"/>
  <c r="I503" i="2"/>
  <c r="F503" i="2"/>
  <c r="L502" i="2"/>
  <c r="I502" i="2"/>
  <c r="F502" i="2"/>
  <c r="L501" i="2"/>
  <c r="I501" i="2"/>
  <c r="F501" i="2"/>
  <c r="L500" i="2"/>
  <c r="I500" i="2"/>
  <c r="F500" i="2"/>
  <c r="L499" i="2"/>
  <c r="I499" i="2"/>
  <c r="F499" i="2"/>
  <c r="L498" i="2"/>
  <c r="I498" i="2"/>
  <c r="F498" i="2"/>
  <c r="L497" i="2"/>
  <c r="I497" i="2"/>
  <c r="F497" i="2"/>
  <c r="L496" i="2"/>
  <c r="K496" i="2"/>
  <c r="J496" i="2"/>
  <c r="H496" i="2"/>
  <c r="G496" i="2"/>
  <c r="F496" i="2" s="1"/>
  <c r="I495" i="2"/>
  <c r="F495" i="2"/>
  <c r="L494" i="2"/>
  <c r="I494" i="2"/>
  <c r="F494" i="2"/>
  <c r="L493" i="2"/>
  <c r="I493" i="2"/>
  <c r="F493" i="2"/>
  <c r="L492" i="2"/>
  <c r="I492" i="2"/>
  <c r="F492" i="2"/>
  <c r="L491" i="2"/>
  <c r="I491" i="2"/>
  <c r="F491" i="2"/>
  <c r="L490" i="2"/>
  <c r="I490" i="2"/>
  <c r="F490" i="2"/>
  <c r="L489" i="2"/>
  <c r="I489" i="2"/>
  <c r="F489" i="2"/>
  <c r="L488" i="2"/>
  <c r="I488" i="2"/>
  <c r="F488" i="2"/>
  <c r="L487" i="2"/>
  <c r="I487" i="2"/>
  <c r="F487" i="2"/>
  <c r="L486" i="2"/>
  <c r="I486" i="2"/>
  <c r="F486" i="2"/>
  <c r="L485" i="2"/>
  <c r="I485" i="2"/>
  <c r="F485" i="2"/>
  <c r="L484" i="2"/>
  <c r="I484" i="2"/>
  <c r="F484" i="2"/>
  <c r="L483" i="2"/>
  <c r="I483" i="2"/>
  <c r="F483" i="2"/>
  <c r="L482" i="2"/>
  <c r="I482" i="2"/>
  <c r="F482" i="2"/>
  <c r="L481" i="2"/>
  <c r="I481" i="2"/>
  <c r="F481" i="2"/>
  <c r="L480" i="2"/>
  <c r="I480" i="2"/>
  <c r="F480" i="2"/>
  <c r="L479" i="2"/>
  <c r="K479" i="2"/>
  <c r="J479" i="2"/>
  <c r="H479" i="2"/>
  <c r="G479" i="2"/>
  <c r="G463" i="2" s="1"/>
  <c r="I478" i="2"/>
  <c r="F478" i="2"/>
  <c r="L477" i="2"/>
  <c r="I477" i="2"/>
  <c r="F477" i="2"/>
  <c r="L476" i="2"/>
  <c r="I476" i="2"/>
  <c r="F476" i="2"/>
  <c r="L475" i="2"/>
  <c r="I475" i="2"/>
  <c r="L474" i="2" s="1"/>
  <c r="F475" i="2"/>
  <c r="I474" i="2"/>
  <c r="F474" i="2"/>
  <c r="L473" i="2"/>
  <c r="I473" i="2"/>
  <c r="F473" i="2"/>
  <c r="L472" i="2"/>
  <c r="I472" i="2"/>
  <c r="L469" i="2" s="1"/>
  <c r="F472" i="2"/>
  <c r="I471" i="2"/>
  <c r="F471" i="2"/>
  <c r="I470" i="2"/>
  <c r="F470" i="2"/>
  <c r="I469" i="2"/>
  <c r="F469" i="2"/>
  <c r="I468" i="2"/>
  <c r="F468" i="2"/>
  <c r="I467" i="2"/>
  <c r="F467" i="2"/>
  <c r="I466" i="2"/>
  <c r="F466" i="2"/>
  <c r="I465" i="2"/>
  <c r="L464" i="2" s="1"/>
  <c r="F465" i="2"/>
  <c r="K464" i="2"/>
  <c r="J464" i="2"/>
  <c r="I464" i="2" s="1"/>
  <c r="H464" i="2"/>
  <c r="H463" i="2" s="1"/>
  <c r="G464" i="2"/>
  <c r="F464" i="2" s="1"/>
  <c r="K463" i="2"/>
  <c r="I462" i="2"/>
  <c r="L461" i="2" s="1"/>
  <c r="F462" i="2"/>
  <c r="I461" i="2"/>
  <c r="L460" i="2" s="1"/>
  <c r="F461" i="2"/>
  <c r="I460" i="2"/>
  <c r="F460" i="2"/>
  <c r="L459" i="2"/>
  <c r="I459" i="2"/>
  <c r="L456" i="2" s="1"/>
  <c r="F459" i="2"/>
  <c r="I458" i="2"/>
  <c r="F458" i="2"/>
  <c r="I457" i="2"/>
  <c r="F457" i="2"/>
  <c r="I456" i="2"/>
  <c r="F456" i="2"/>
  <c r="I455" i="2"/>
  <c r="L452" i="2" s="1"/>
  <c r="F455" i="2"/>
  <c r="I454" i="2"/>
  <c r="F454" i="2"/>
  <c r="I453" i="2"/>
  <c r="F453" i="2"/>
  <c r="I452" i="2"/>
  <c r="F452" i="2"/>
  <c r="L449" i="2" s="1"/>
  <c r="I451" i="2"/>
  <c r="F451" i="2"/>
  <c r="I450" i="2"/>
  <c r="F450" i="2"/>
  <c r="I449" i="2"/>
  <c r="F449" i="2"/>
  <c r="I448" i="2"/>
  <c r="F448" i="2"/>
  <c r="I447" i="2"/>
  <c r="F447" i="2"/>
  <c r="L446" i="2"/>
  <c r="I446" i="2"/>
  <c r="L444" i="2" s="1"/>
  <c r="F446" i="2"/>
  <c r="I445" i="2"/>
  <c r="F445" i="2"/>
  <c r="I444" i="2"/>
  <c r="F444" i="2"/>
  <c r="I443" i="2"/>
  <c r="F443" i="2"/>
  <c r="I442" i="2"/>
  <c r="F442" i="2"/>
  <c r="L441" i="2"/>
  <c r="K441" i="2"/>
  <c r="J441" i="2"/>
  <c r="H441" i="2"/>
  <c r="G441" i="2"/>
  <c r="F441" i="2" s="1"/>
  <c r="I440" i="2"/>
  <c r="F440" i="2"/>
  <c r="L439" i="2"/>
  <c r="I439" i="2"/>
  <c r="F439" i="2"/>
  <c r="L438" i="2"/>
  <c r="K438" i="2"/>
  <c r="J438" i="2"/>
  <c r="I438" i="2"/>
  <c r="L437" i="2" s="1"/>
  <c r="H438" i="2"/>
  <c r="G438" i="2"/>
  <c r="F438" i="2" s="1"/>
  <c r="I437" i="2"/>
  <c r="F437" i="2"/>
  <c r="L436" i="2"/>
  <c r="I436" i="2"/>
  <c r="F436" i="2"/>
  <c r="L435" i="2"/>
  <c r="K435" i="2"/>
  <c r="J435" i="2"/>
  <c r="H435" i="2"/>
  <c r="G435" i="2"/>
  <c r="I434" i="2"/>
  <c r="F434" i="2"/>
  <c r="L433" i="2"/>
  <c r="I433" i="2"/>
  <c r="L432" i="2" s="1"/>
  <c r="F433" i="2"/>
  <c r="I432" i="2"/>
  <c r="F432" i="2"/>
  <c r="K430" i="2"/>
  <c r="J430" i="2"/>
  <c r="I430" i="2" s="1"/>
  <c r="H430" i="2"/>
  <c r="G430" i="2"/>
  <c r="F430" i="2" s="1"/>
  <c r="I429" i="2"/>
  <c r="F429" i="2"/>
  <c r="L428" i="2"/>
  <c r="I428" i="2"/>
  <c r="L427" i="2" s="1"/>
  <c r="F428" i="2"/>
  <c r="I427" i="2"/>
  <c r="F427" i="2"/>
  <c r="I426" i="2"/>
  <c r="F426" i="2"/>
  <c r="I425" i="2"/>
  <c r="F425" i="2"/>
  <c r="K424" i="2"/>
  <c r="J424" i="2"/>
  <c r="H424" i="2"/>
  <c r="G424" i="2"/>
  <c r="F424" i="2" s="1"/>
  <c r="I423" i="2"/>
  <c r="F423" i="2"/>
  <c r="L422" i="2" s="1"/>
  <c r="I422" i="2"/>
  <c r="L421" i="2" s="1"/>
  <c r="F422" i="2"/>
  <c r="I421" i="2"/>
  <c r="F421" i="2"/>
  <c r="K420" i="2"/>
  <c r="J420" i="2"/>
  <c r="H420" i="2"/>
  <c r="G420" i="2"/>
  <c r="F420" i="2" s="1"/>
  <c r="I418" i="2"/>
  <c r="I417" i="2" s="1"/>
  <c r="F418" i="2"/>
  <c r="F417" i="2" s="1"/>
  <c r="L417" i="2"/>
  <c r="K417" i="2"/>
  <c r="J417" i="2"/>
  <c r="H417" i="2"/>
  <c r="G417" i="2"/>
  <c r="I416" i="2"/>
  <c r="I415" i="2" s="1"/>
  <c r="F416" i="2"/>
  <c r="F415" i="2" s="1"/>
  <c r="L415" i="2"/>
  <c r="K415" i="2"/>
  <c r="J415" i="2"/>
  <c r="H415" i="2"/>
  <c r="G415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K406" i="2"/>
  <c r="J406" i="2"/>
  <c r="I406" i="2" s="1"/>
  <c r="H406" i="2"/>
  <c r="G406" i="2"/>
  <c r="F406" i="2" s="1"/>
  <c r="I405" i="2"/>
  <c r="I404" i="2" s="1"/>
  <c r="F405" i="2"/>
  <c r="L404" i="2"/>
  <c r="K404" i="2"/>
  <c r="J404" i="2"/>
  <c r="L403" i="2" s="1"/>
  <c r="H404" i="2"/>
  <c r="G404" i="2"/>
  <c r="F404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96" i="2"/>
  <c r="I396" i="2"/>
  <c r="F396" i="2"/>
  <c r="L395" i="2"/>
  <c r="I395" i="2"/>
  <c r="F395" i="2"/>
  <c r="L394" i="2"/>
  <c r="I394" i="2"/>
  <c r="F394" i="2"/>
  <c r="L393" i="2"/>
  <c r="I393" i="2"/>
  <c r="F393" i="2"/>
  <c r="L392" i="2"/>
  <c r="I392" i="2"/>
  <c r="F392" i="2"/>
  <c r="L391" i="2"/>
  <c r="I391" i="2"/>
  <c r="F391" i="2"/>
  <c r="L390" i="2"/>
  <c r="K390" i="2"/>
  <c r="J390" i="2"/>
  <c r="H390" i="2"/>
  <c r="G390" i="2"/>
  <c r="L389" i="2"/>
  <c r="I389" i="2"/>
  <c r="F389" i="2"/>
  <c r="L388" i="2"/>
  <c r="I388" i="2"/>
  <c r="F388" i="2"/>
  <c r="L387" i="2"/>
  <c r="I387" i="2"/>
  <c r="F387" i="2"/>
  <c r="L386" i="2"/>
  <c r="I386" i="2"/>
  <c r="F386" i="2"/>
  <c r="L385" i="2"/>
  <c r="I385" i="2"/>
  <c r="F385" i="2"/>
  <c r="L384" i="2"/>
  <c r="I384" i="2"/>
  <c r="F384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K378" i="2"/>
  <c r="J378" i="2"/>
  <c r="L377" i="2" s="1"/>
  <c r="I378" i="2"/>
  <c r="H378" i="2"/>
  <c r="G378" i="2"/>
  <c r="F378" i="2" s="1"/>
  <c r="H377" i="2"/>
  <c r="I376" i="2"/>
  <c r="I375" i="2" s="1"/>
  <c r="F376" i="2"/>
  <c r="L375" i="2"/>
  <c r="K375" i="2"/>
  <c r="J375" i="2"/>
  <c r="J372" i="2" s="1"/>
  <c r="H375" i="2"/>
  <c r="G375" i="2"/>
  <c r="G372" i="2" s="1"/>
  <c r="F375" i="2"/>
  <c r="I374" i="2"/>
  <c r="F374" i="2"/>
  <c r="L373" i="2"/>
  <c r="K373" i="2"/>
  <c r="K372" i="2" s="1"/>
  <c r="I373" i="2"/>
  <c r="H373" i="2"/>
  <c r="F373" i="2"/>
  <c r="H372" i="2"/>
  <c r="I371" i="2"/>
  <c r="F371" i="2"/>
  <c r="L370" i="2"/>
  <c r="K370" i="2"/>
  <c r="K369" i="2" s="1"/>
  <c r="J370" i="2"/>
  <c r="I370" i="2" s="1"/>
  <c r="H370" i="2"/>
  <c r="H369" i="2" s="1"/>
  <c r="G370" i="2"/>
  <c r="G369" i="2" s="1"/>
  <c r="F369" i="2" s="1"/>
  <c r="I368" i="2"/>
  <c r="F368" i="2"/>
  <c r="L367" i="2"/>
  <c r="I367" i="2"/>
  <c r="F367" i="2"/>
  <c r="L366" i="2"/>
  <c r="I366" i="2"/>
  <c r="F366" i="2"/>
  <c r="L365" i="2"/>
  <c r="K365" i="2"/>
  <c r="J365" i="2"/>
  <c r="I365" i="2" s="1"/>
  <c r="H365" i="2"/>
  <c r="G365" i="2"/>
  <c r="F365" i="2" s="1"/>
  <c r="I364" i="2"/>
  <c r="F364" i="2"/>
  <c r="L363" i="2"/>
  <c r="K363" i="2"/>
  <c r="J363" i="2"/>
  <c r="G363" i="2"/>
  <c r="I362" i="2"/>
  <c r="F362" i="2"/>
  <c r="L361" i="2"/>
  <c r="I361" i="2"/>
  <c r="F361" i="2"/>
  <c r="L360" i="2"/>
  <c r="K360" i="2"/>
  <c r="J360" i="2"/>
  <c r="H360" i="2"/>
  <c r="G360" i="2"/>
  <c r="F360" i="2" s="1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I354" i="2"/>
  <c r="F354" i="2"/>
  <c r="K353" i="2"/>
  <c r="J353" i="2"/>
  <c r="I353" i="2"/>
  <c r="H353" i="2"/>
  <c r="G353" i="2"/>
  <c r="F353" i="2" s="1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K336" i="2"/>
  <c r="J336" i="2"/>
  <c r="I336" i="2" s="1"/>
  <c r="H336" i="2"/>
  <c r="G336" i="2"/>
  <c r="F336" i="2" s="1"/>
  <c r="I335" i="2"/>
  <c r="F335" i="2"/>
  <c r="J334" i="2"/>
  <c r="I334" i="2" s="1"/>
  <c r="G334" i="2"/>
  <c r="F334" i="2" s="1"/>
  <c r="I333" i="2"/>
  <c r="F333" i="2"/>
  <c r="J332" i="2"/>
  <c r="I332" i="2" s="1"/>
  <c r="G332" i="2"/>
  <c r="F332" i="2" s="1"/>
  <c r="I331" i="2"/>
  <c r="L330" i="2" s="1"/>
  <c r="F331" i="2"/>
  <c r="J330" i="2"/>
  <c r="I330" i="2"/>
  <c r="G330" i="2"/>
  <c r="F330" i="2" s="1"/>
  <c r="I329" i="2"/>
  <c r="L328" i="2" s="1"/>
  <c r="F329" i="2"/>
  <c r="J328" i="2"/>
  <c r="I328" i="2"/>
  <c r="L327" i="2" s="1"/>
  <c r="G328" i="2"/>
  <c r="F328" i="2" s="1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18" i="2"/>
  <c r="I318" i="2"/>
  <c r="F318" i="2"/>
  <c r="L317" i="2"/>
  <c r="I317" i="2"/>
  <c r="F317" i="2"/>
  <c r="L316" i="2"/>
  <c r="I316" i="2"/>
  <c r="F316" i="2"/>
  <c r="L315" i="2"/>
  <c r="I315" i="2"/>
  <c r="F315" i="2"/>
  <c r="L314" i="2"/>
  <c r="K314" i="2"/>
  <c r="J314" i="2"/>
  <c r="I314" i="2" s="1"/>
  <c r="H314" i="2"/>
  <c r="G314" i="2"/>
  <c r="F314" i="2" s="1"/>
  <c r="I313" i="2"/>
  <c r="F313" i="2"/>
  <c r="L312" i="2"/>
  <c r="I312" i="2"/>
  <c r="F312" i="2"/>
  <c r="L311" i="2"/>
  <c r="I311" i="2"/>
  <c r="F311" i="2"/>
  <c r="L310" i="2"/>
  <c r="I310" i="2"/>
  <c r="F310" i="2"/>
  <c r="L309" i="2"/>
  <c r="J309" i="2"/>
  <c r="I309" i="2" s="1"/>
  <c r="G309" i="2"/>
  <c r="F309" i="2" s="1"/>
  <c r="L308" i="2"/>
  <c r="I308" i="2"/>
  <c r="F308" i="2"/>
  <c r="L307" i="2" s="1"/>
  <c r="J307" i="2"/>
  <c r="G307" i="2"/>
  <c r="F307" i="2" s="1"/>
  <c r="I305" i="2"/>
  <c r="F305" i="2"/>
  <c r="L304" i="2"/>
  <c r="I304" i="2"/>
  <c r="F304" i="2"/>
  <c r="I303" i="2"/>
  <c r="F303" i="2"/>
  <c r="L303" i="2" s="1"/>
  <c r="I302" i="2"/>
  <c r="F302" i="2"/>
  <c r="L302" i="2" s="1"/>
  <c r="J301" i="2"/>
  <c r="I301" i="2" s="1"/>
  <c r="G301" i="2"/>
  <c r="F301" i="2" s="1"/>
  <c r="L300" i="2"/>
  <c r="I300" i="2"/>
  <c r="F300" i="2"/>
  <c r="L299" i="2"/>
  <c r="I299" i="2"/>
  <c r="F299" i="2"/>
  <c r="L298" i="2"/>
  <c r="I298" i="2"/>
  <c r="F298" i="2"/>
  <c r="L297" i="2"/>
  <c r="I297" i="2"/>
  <c r="F297" i="2"/>
  <c r="L296" i="2"/>
  <c r="I296" i="2"/>
  <c r="F296" i="2"/>
  <c r="L295" i="2"/>
  <c r="I295" i="2"/>
  <c r="F295" i="2"/>
  <c r="L294" i="2"/>
  <c r="I294" i="2"/>
  <c r="F294" i="2"/>
  <c r="L293" i="2"/>
  <c r="I293" i="2"/>
  <c r="F293" i="2"/>
  <c r="L292" i="2"/>
  <c r="I292" i="2"/>
  <c r="F292" i="2"/>
  <c r="L291" i="2"/>
  <c r="I291" i="2"/>
  <c r="K290" i="2"/>
  <c r="J290" i="2"/>
  <c r="I290" i="2" s="1"/>
  <c r="H290" i="2"/>
  <c r="G290" i="2"/>
  <c r="F290" i="2" s="1"/>
  <c r="L289" i="2"/>
  <c r="I289" i="2"/>
  <c r="F289" i="2"/>
  <c r="K288" i="2"/>
  <c r="J288" i="2"/>
  <c r="I288" i="2"/>
  <c r="H288" i="2"/>
  <c r="G288" i="2"/>
  <c r="L287" i="2"/>
  <c r="F287" i="2"/>
  <c r="F286" i="2"/>
  <c r="I285" i="2"/>
  <c r="F285" i="2"/>
  <c r="L285" i="2" s="1"/>
  <c r="I284" i="2"/>
  <c r="F284" i="2"/>
  <c r="K283" i="2"/>
  <c r="J283" i="2"/>
  <c r="I283" i="2"/>
  <c r="H283" i="2"/>
  <c r="H282" i="2" s="1"/>
  <c r="G283" i="2"/>
  <c r="I281" i="2"/>
  <c r="F281" i="2"/>
  <c r="L281" i="2" s="1"/>
  <c r="J279" i="2"/>
  <c r="I279" i="2"/>
  <c r="G279" i="2"/>
  <c r="F279" i="2" s="1"/>
  <c r="L279" i="2" s="1"/>
  <c r="I277" i="2"/>
  <c r="F277" i="2"/>
  <c r="L277" i="2" s="1"/>
  <c r="J275" i="2"/>
  <c r="I275" i="2"/>
  <c r="G275" i="2"/>
  <c r="F275" i="2" s="1"/>
  <c r="L275" i="2" s="1"/>
  <c r="L274" i="2"/>
  <c r="I274" i="2"/>
  <c r="F274" i="2"/>
  <c r="I273" i="2"/>
  <c r="F273" i="2"/>
  <c r="K272" i="2"/>
  <c r="J272" i="2"/>
  <c r="I272" i="2"/>
  <c r="L272" i="2" s="1"/>
  <c r="H272" i="2"/>
  <c r="G272" i="2"/>
  <c r="F272" i="2" s="1"/>
  <c r="L271" i="2"/>
  <c r="F271" i="2"/>
  <c r="L270" i="2"/>
  <c r="I270" i="2"/>
  <c r="L269" i="2"/>
  <c r="I269" i="2"/>
  <c r="L268" i="2"/>
  <c r="I268" i="2"/>
  <c r="F268" i="2"/>
  <c r="L267" i="2"/>
  <c r="I267" i="2"/>
  <c r="L266" i="2"/>
  <c r="I266" i="2"/>
  <c r="L265" i="2"/>
  <c r="I265" i="2"/>
  <c r="F265" i="2"/>
  <c r="L264" i="2"/>
  <c r="I264" i="2"/>
  <c r="F264" i="2"/>
  <c r="L263" i="2"/>
  <c r="F263" i="2"/>
  <c r="L262" i="2"/>
  <c r="I262" i="2"/>
  <c r="F262" i="2"/>
  <c r="K261" i="2"/>
  <c r="J261" i="2"/>
  <c r="I261" i="2" s="1"/>
  <c r="L261" i="2" s="1"/>
  <c r="H261" i="2"/>
  <c r="G261" i="2"/>
  <c r="F261" i="2" s="1"/>
  <c r="L260" i="2"/>
  <c r="I260" i="2"/>
  <c r="F260" i="2"/>
  <c r="F259" i="2"/>
  <c r="F258" i="2"/>
  <c r="L257" i="2"/>
  <c r="I257" i="2"/>
  <c r="F257" i="2"/>
  <c r="I256" i="2"/>
  <c r="F256" i="2"/>
  <c r="L255" i="2"/>
  <c r="I255" i="2"/>
  <c r="F255" i="2"/>
  <c r="F254" i="2"/>
  <c r="L253" i="2"/>
  <c r="I253" i="2"/>
  <c r="F253" i="2"/>
  <c r="F252" i="2"/>
  <c r="J251" i="2"/>
  <c r="I251" i="2" s="1"/>
  <c r="H251" i="2"/>
  <c r="G251" i="2"/>
  <c r="F251" i="2" s="1"/>
  <c r="L250" i="2"/>
  <c r="I250" i="2"/>
  <c r="F250" i="2"/>
  <c r="K249" i="2"/>
  <c r="I249" i="2"/>
  <c r="H249" i="2"/>
  <c r="G249" i="2"/>
  <c r="F249" i="2" s="1"/>
  <c r="L248" i="2"/>
  <c r="I248" i="2"/>
  <c r="F248" i="2"/>
  <c r="I247" i="2"/>
  <c r="F247" i="2"/>
  <c r="L247" i="2" s="1"/>
  <c r="K246" i="2"/>
  <c r="J246" i="2"/>
  <c r="I246" i="2"/>
  <c r="H246" i="2"/>
  <c r="G246" i="2"/>
  <c r="F246" i="2" s="1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L240" i="2"/>
  <c r="I240" i="2"/>
  <c r="F240" i="2"/>
  <c r="L239" i="2"/>
  <c r="I239" i="2"/>
  <c r="F239" i="2"/>
  <c r="L238" i="2"/>
  <c r="I238" i="2"/>
  <c r="F238" i="2"/>
  <c r="L237" i="2"/>
  <c r="I237" i="2"/>
  <c r="F237" i="2"/>
  <c r="L236" i="2"/>
  <c r="I236" i="2"/>
  <c r="F236" i="2"/>
  <c r="L235" i="2"/>
  <c r="I235" i="2"/>
  <c r="F235" i="2"/>
  <c r="L234" i="2"/>
  <c r="I234" i="2"/>
  <c r="F234" i="2"/>
  <c r="L233" i="2"/>
  <c r="I233" i="2"/>
  <c r="F233" i="2"/>
  <c r="L232" i="2"/>
  <c r="I232" i="2"/>
  <c r="F232" i="2"/>
  <c r="L231" i="2"/>
  <c r="I231" i="2"/>
  <c r="F231" i="2"/>
  <c r="L230" i="2"/>
  <c r="I230" i="2"/>
  <c r="F230" i="2"/>
  <c r="L229" i="2"/>
  <c r="I229" i="2"/>
  <c r="F229" i="2"/>
  <c r="K228" i="2"/>
  <c r="K184" i="2" s="1"/>
  <c r="J228" i="2"/>
  <c r="I228" i="2" s="1"/>
  <c r="G228" i="2"/>
  <c r="F228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J219" i="2"/>
  <c r="I219" i="2" s="1"/>
  <c r="G219" i="2"/>
  <c r="F219" i="2" s="1"/>
  <c r="L218" i="2"/>
  <c r="I218" i="2"/>
  <c r="F218" i="2"/>
  <c r="J217" i="2"/>
  <c r="G217" i="2"/>
  <c r="F217" i="2" s="1"/>
  <c r="L216" i="2"/>
  <c r="I216" i="2"/>
  <c r="F216" i="2"/>
  <c r="L215" i="2"/>
  <c r="I215" i="2"/>
  <c r="F215" i="2"/>
  <c r="L214" i="2"/>
  <c r="I214" i="2"/>
  <c r="F214" i="2"/>
  <c r="L213" i="2"/>
  <c r="I213" i="2"/>
  <c r="F213" i="2"/>
  <c r="L212" i="2"/>
  <c r="I212" i="2"/>
  <c r="F212" i="2"/>
  <c r="L211" i="2"/>
  <c r="I211" i="2"/>
  <c r="F211" i="2"/>
  <c r="L210" i="2"/>
  <c r="I210" i="2"/>
  <c r="F210" i="2"/>
  <c r="L209" i="2"/>
  <c r="I209" i="2"/>
  <c r="F209" i="2"/>
  <c r="K208" i="2"/>
  <c r="J208" i="2"/>
  <c r="I208" i="2" s="1"/>
  <c r="L208" i="2" s="1"/>
  <c r="H208" i="2"/>
  <c r="G208" i="2"/>
  <c r="F208" i="2" s="1"/>
  <c r="L207" i="2"/>
  <c r="I207" i="2"/>
  <c r="F207" i="2"/>
  <c r="L206" i="2"/>
  <c r="I206" i="2"/>
  <c r="F206" i="2"/>
  <c r="L205" i="2"/>
  <c r="I205" i="2"/>
  <c r="F205" i="2"/>
  <c r="L204" i="2"/>
  <c r="I204" i="2"/>
  <c r="L203" i="2"/>
  <c r="I203" i="2"/>
  <c r="F203" i="2"/>
  <c r="L202" i="2"/>
  <c r="I202" i="2"/>
  <c r="L201" i="2"/>
  <c r="I201" i="2"/>
  <c r="F201" i="2"/>
  <c r="L200" i="2"/>
  <c r="I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F190" i="2"/>
  <c r="L189" i="2"/>
  <c r="I189" i="2"/>
  <c r="F189" i="2"/>
  <c r="L188" i="2"/>
  <c r="F188" i="2"/>
  <c r="L187" i="2"/>
  <c r="I187" i="2"/>
  <c r="F187" i="2"/>
  <c r="L186" i="2"/>
  <c r="I186" i="2"/>
  <c r="F186" i="2"/>
  <c r="K185" i="2"/>
  <c r="J185" i="2"/>
  <c r="I185" i="2" s="1"/>
  <c r="H185" i="2"/>
  <c r="H184" i="2" s="1"/>
  <c r="G185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I178" i="2"/>
  <c r="F178" i="2"/>
  <c r="L178" i="2" s="1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K172" i="2"/>
  <c r="J172" i="2"/>
  <c r="H172" i="2"/>
  <c r="H169" i="2" s="1"/>
  <c r="G172" i="2"/>
  <c r="L171" i="2"/>
  <c r="F171" i="2"/>
  <c r="K170" i="2"/>
  <c r="J170" i="2"/>
  <c r="H170" i="2"/>
  <c r="G170" i="2"/>
  <c r="F170" i="2" s="1"/>
  <c r="K169" i="2"/>
  <c r="G169" i="2"/>
  <c r="L168" i="2"/>
  <c r="I168" i="2"/>
  <c r="F168" i="2"/>
  <c r="I167" i="2"/>
  <c r="L167" i="2" s="1"/>
  <c r="F167" i="2"/>
  <c r="K166" i="2"/>
  <c r="J166" i="2"/>
  <c r="I166" i="2" s="1"/>
  <c r="H166" i="2"/>
  <c r="H165" i="2" s="1"/>
  <c r="G166" i="2"/>
  <c r="F166" i="2" s="1"/>
  <c r="K165" i="2"/>
  <c r="J165" i="2"/>
  <c r="I165" i="2"/>
  <c r="L165" i="2" s="1"/>
  <c r="G165" i="2"/>
  <c r="F165" i="2" s="1"/>
  <c r="L164" i="2"/>
  <c r="I164" i="2"/>
  <c r="F164" i="2"/>
  <c r="L163" i="2"/>
  <c r="I163" i="2"/>
  <c r="F163" i="2"/>
  <c r="L162" i="2"/>
  <c r="I162" i="2"/>
  <c r="F162" i="2"/>
  <c r="L161" i="2"/>
  <c r="I161" i="2"/>
  <c r="F161" i="2"/>
  <c r="L160" i="2"/>
  <c r="I160" i="2"/>
  <c r="F160" i="2"/>
  <c r="L159" i="2"/>
  <c r="I159" i="2"/>
  <c r="F159" i="2"/>
  <c r="L158" i="2"/>
  <c r="I158" i="2"/>
  <c r="F158" i="2"/>
  <c r="L157" i="2"/>
  <c r="I157" i="2"/>
  <c r="F157" i="2"/>
  <c r="L156" i="2"/>
  <c r="I156" i="2"/>
  <c r="F156" i="2"/>
  <c r="L155" i="2"/>
  <c r="I155" i="2"/>
  <c r="F155" i="2"/>
  <c r="L154" i="2"/>
  <c r="I154" i="2"/>
  <c r="F154" i="2"/>
  <c r="L153" i="2"/>
  <c r="I153" i="2"/>
  <c r="F153" i="2"/>
  <c r="L152" i="2"/>
  <c r="I152" i="2"/>
  <c r="F152" i="2"/>
  <c r="L151" i="2"/>
  <c r="I151" i="2"/>
  <c r="F151" i="2"/>
  <c r="L150" i="2"/>
  <c r="I150" i="2"/>
  <c r="F150" i="2"/>
  <c r="L149" i="2"/>
  <c r="I149" i="2"/>
  <c r="F149" i="2"/>
  <c r="L148" i="2"/>
  <c r="I148" i="2"/>
  <c r="F148" i="2"/>
  <c r="L147" i="2"/>
  <c r="I147" i="2"/>
  <c r="F147" i="2"/>
  <c r="L146" i="2"/>
  <c r="I146" i="2"/>
  <c r="F146" i="2"/>
  <c r="L145" i="2"/>
  <c r="I145" i="2"/>
  <c r="F145" i="2"/>
  <c r="L144" i="2"/>
  <c r="I144" i="2"/>
  <c r="F144" i="2"/>
  <c r="L143" i="2"/>
  <c r="I143" i="2"/>
  <c r="F143" i="2"/>
  <c r="L142" i="2"/>
  <c r="I142" i="2"/>
  <c r="F142" i="2"/>
  <c r="K141" i="2"/>
  <c r="K140" i="2" s="1"/>
  <c r="J141" i="2"/>
  <c r="I141" i="2" s="1"/>
  <c r="H141" i="2"/>
  <c r="G141" i="2"/>
  <c r="G140" i="2" s="1"/>
  <c r="H140" i="2"/>
  <c r="I139" i="2"/>
  <c r="F139" i="2"/>
  <c r="L138" i="2"/>
  <c r="I138" i="2"/>
  <c r="F138" i="2"/>
  <c r="I137" i="2"/>
  <c r="F137" i="2"/>
  <c r="I136" i="2"/>
  <c r="F136" i="2"/>
  <c r="L136" i="2" s="1"/>
  <c r="I135" i="2"/>
  <c r="L135" i="2" s="1"/>
  <c r="F135" i="2"/>
  <c r="I134" i="2"/>
  <c r="F134" i="2"/>
  <c r="J132" i="2"/>
  <c r="I132" i="2" s="1"/>
  <c r="G132" i="2"/>
  <c r="F132" i="2" s="1"/>
  <c r="L131" i="2"/>
  <c r="F131" i="2"/>
  <c r="L130" i="2"/>
  <c r="F130" i="2"/>
  <c r="L129" i="2"/>
  <c r="F129" i="2"/>
  <c r="L128" i="2"/>
  <c r="F128" i="2"/>
  <c r="L127" i="2"/>
  <c r="F127" i="2"/>
  <c r="L126" i="2"/>
  <c r="F126" i="2"/>
  <c r="L125" i="2"/>
  <c r="F125" i="2"/>
  <c r="J124" i="2"/>
  <c r="I124" i="2"/>
  <c r="G124" i="2"/>
  <c r="L123" i="2"/>
  <c r="I123" i="2"/>
  <c r="F123" i="2"/>
  <c r="L122" i="2"/>
  <c r="I122" i="2"/>
  <c r="F122" i="2"/>
  <c r="L121" i="2"/>
  <c r="I121" i="2"/>
  <c r="F121" i="2"/>
  <c r="K120" i="2"/>
  <c r="J120" i="2"/>
  <c r="I120" i="2" s="1"/>
  <c r="H120" i="2"/>
  <c r="H119" i="2" s="1"/>
  <c r="G120" i="2"/>
  <c r="G119" i="2" s="1"/>
  <c r="F119" i="2" s="1"/>
  <c r="L118" i="2"/>
  <c r="I118" i="2"/>
  <c r="F118" i="2"/>
  <c r="L117" i="2"/>
  <c r="I117" i="2"/>
  <c r="F117" i="2"/>
  <c r="L116" i="2"/>
  <c r="I116" i="2"/>
  <c r="F116" i="2"/>
  <c r="L115" i="2"/>
  <c r="I115" i="2"/>
  <c r="F115" i="2"/>
  <c r="L114" i="2"/>
  <c r="I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L108" i="2"/>
  <c r="I108" i="2"/>
  <c r="F108" i="2"/>
  <c r="L107" i="2"/>
  <c r="I107" i="2"/>
  <c r="F107" i="2"/>
  <c r="L106" i="2"/>
  <c r="I106" i="2"/>
  <c r="F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L101" i="2"/>
  <c r="I101" i="2"/>
  <c r="F101" i="2"/>
  <c r="L100" i="2"/>
  <c r="I100" i="2"/>
  <c r="F100" i="2"/>
  <c r="L99" i="2"/>
  <c r="I99" i="2"/>
  <c r="F99" i="2"/>
  <c r="K98" i="2"/>
  <c r="J98" i="2"/>
  <c r="I98" i="2" s="1"/>
  <c r="H98" i="2"/>
  <c r="H93" i="2" s="1"/>
  <c r="G98" i="2"/>
  <c r="F98" i="2" s="1"/>
  <c r="F97" i="2"/>
  <c r="L96" i="2"/>
  <c r="I96" i="2"/>
  <c r="F96" i="2"/>
  <c r="I95" i="2"/>
  <c r="L95" i="2" s="1"/>
  <c r="F95" i="2"/>
  <c r="I94" i="2"/>
  <c r="F94" i="2"/>
  <c r="K93" i="2"/>
  <c r="J93" i="2"/>
  <c r="I93" i="2" s="1"/>
  <c r="G93" i="2"/>
  <c r="F93" i="2"/>
  <c r="L92" i="2"/>
  <c r="I92" i="2"/>
  <c r="F92" i="2"/>
  <c r="L91" i="2"/>
  <c r="I91" i="2"/>
  <c r="L90" i="2"/>
  <c r="I90" i="2"/>
  <c r="L89" i="2"/>
  <c r="I89" i="2"/>
  <c r="L88" i="2"/>
  <c r="I88" i="2"/>
  <c r="F88" i="2"/>
  <c r="L87" i="2"/>
  <c r="I87" i="2"/>
  <c r="F87" i="2"/>
  <c r="L86" i="2"/>
  <c r="I86" i="2"/>
  <c r="F86" i="2"/>
  <c r="L85" i="2"/>
  <c r="I85" i="2"/>
  <c r="F85" i="2"/>
  <c r="L84" i="2"/>
  <c r="I84" i="2"/>
  <c r="F84" i="2"/>
  <c r="L83" i="2"/>
  <c r="I83" i="2"/>
  <c r="F83" i="2"/>
  <c r="L82" i="2"/>
  <c r="I82" i="2"/>
  <c r="F82" i="2"/>
  <c r="L81" i="2"/>
  <c r="F81" i="2"/>
  <c r="L80" i="2"/>
  <c r="I80" i="2"/>
  <c r="F80" i="2"/>
  <c r="L79" i="2"/>
  <c r="I79" i="2"/>
  <c r="F79" i="2"/>
  <c r="L78" i="2"/>
  <c r="I78" i="2"/>
  <c r="F78" i="2"/>
  <c r="L77" i="2"/>
  <c r="I77" i="2"/>
  <c r="F77" i="2"/>
  <c r="L76" i="2"/>
  <c r="I76" i="2"/>
  <c r="F76" i="2"/>
  <c r="L75" i="2"/>
  <c r="I75" i="2"/>
  <c r="F75" i="2"/>
  <c r="L74" i="2"/>
  <c r="I74" i="2"/>
  <c r="F74" i="2"/>
  <c r="L73" i="2"/>
  <c r="I73" i="2"/>
  <c r="F73" i="2"/>
  <c r="L72" i="2"/>
  <c r="I72" i="2"/>
  <c r="F72" i="2"/>
  <c r="L71" i="2"/>
  <c r="I71" i="2"/>
  <c r="F71" i="2"/>
  <c r="L70" i="2"/>
  <c r="I70" i="2"/>
  <c r="F70" i="2"/>
  <c r="K69" i="2"/>
  <c r="J69" i="2"/>
  <c r="J97" i="2" s="1"/>
  <c r="H69" i="2"/>
  <c r="G69" i="2"/>
  <c r="F69" i="2" s="1"/>
  <c r="L68" i="2"/>
  <c r="I68" i="2"/>
  <c r="F68" i="2"/>
  <c r="L67" i="2"/>
  <c r="I67" i="2"/>
  <c r="F67" i="2"/>
  <c r="L66" i="2"/>
  <c r="I66" i="2"/>
  <c r="F66" i="2"/>
  <c r="I65" i="2"/>
  <c r="F65" i="2"/>
  <c r="L65" i="2" s="1"/>
  <c r="K64" i="2"/>
  <c r="J64" i="2"/>
  <c r="I64" i="2"/>
  <c r="L64" i="2" s="1"/>
  <c r="H64" i="2"/>
  <c r="G64" i="2"/>
  <c r="F64" i="2" s="1"/>
  <c r="L63" i="2"/>
  <c r="I63" i="2"/>
  <c r="F63" i="2"/>
  <c r="L62" i="2"/>
  <c r="I62" i="2"/>
  <c r="F62" i="2"/>
  <c r="L61" i="2"/>
  <c r="I61" i="2"/>
  <c r="F61" i="2"/>
  <c r="L60" i="2"/>
  <c r="I60" i="2"/>
  <c r="F60" i="2"/>
  <c r="L59" i="2"/>
  <c r="I59" i="2"/>
  <c r="F59" i="2"/>
  <c r="L58" i="2"/>
  <c r="I58" i="2"/>
  <c r="F58" i="2"/>
  <c r="L57" i="2"/>
  <c r="I57" i="2"/>
  <c r="F57" i="2"/>
  <c r="L56" i="2"/>
  <c r="I56" i="2"/>
  <c r="F56" i="2"/>
  <c r="L55" i="2"/>
  <c r="I55" i="2"/>
  <c r="F55" i="2"/>
  <c r="L54" i="2"/>
  <c r="I54" i="2"/>
  <c r="F54" i="2"/>
  <c r="K53" i="2"/>
  <c r="J53" i="2"/>
  <c r="H53" i="2"/>
  <c r="G53" i="2"/>
  <c r="F53" i="2"/>
  <c r="L51" i="2"/>
  <c r="I51" i="2"/>
  <c r="L50" i="2"/>
  <c r="I50" i="2"/>
  <c r="F50" i="2"/>
  <c r="L49" i="2"/>
  <c r="I49" i="2"/>
  <c r="I48" i="2"/>
  <c r="L48" i="2" s="1"/>
  <c r="F48" i="2"/>
  <c r="K47" i="2"/>
  <c r="J47" i="2"/>
  <c r="I47" i="2" s="1"/>
  <c r="H47" i="2"/>
  <c r="F47" i="2" s="1"/>
  <c r="G47" i="2"/>
  <c r="I46" i="2"/>
  <c r="L46" i="2" s="1"/>
  <c r="F46" i="2"/>
  <c r="J45" i="2"/>
  <c r="J44" i="2" s="1"/>
  <c r="I44" i="2" s="1"/>
  <c r="I45" i="2"/>
  <c r="L45" i="2" s="1"/>
  <c r="G45" i="2"/>
  <c r="F45" i="2"/>
  <c r="G44" i="2"/>
  <c r="I43" i="2"/>
  <c r="F43" i="2"/>
  <c r="I42" i="2"/>
  <c r="F42" i="2"/>
  <c r="L42" i="2" s="1"/>
  <c r="I41" i="2"/>
  <c r="L41" i="2" s="1"/>
  <c r="F41" i="2"/>
  <c r="L40" i="2"/>
  <c r="I40" i="2"/>
  <c r="F40" i="2"/>
  <c r="I39" i="2"/>
  <c r="F39" i="2"/>
  <c r="I38" i="2"/>
  <c r="F38" i="2"/>
  <c r="L38" i="2" s="1"/>
  <c r="K37" i="2"/>
  <c r="J37" i="2"/>
  <c r="I37" i="2" s="1"/>
  <c r="H37" i="2"/>
  <c r="G37" i="2"/>
  <c r="F37" i="2" s="1"/>
  <c r="K36" i="2"/>
  <c r="H36" i="2"/>
  <c r="L35" i="2"/>
  <c r="F35" i="2"/>
  <c r="I34" i="2"/>
  <c r="L34" i="2" s="1"/>
  <c r="F34" i="2"/>
  <c r="I33" i="2"/>
  <c r="L33" i="2" s="1"/>
  <c r="F33" i="2"/>
  <c r="I32" i="2"/>
  <c r="L32" i="2" s="1"/>
  <c r="F32" i="2"/>
  <c r="I31" i="2"/>
  <c r="F31" i="2"/>
  <c r="L31" i="2" s="1"/>
  <c r="K30" i="2"/>
  <c r="K27" i="2" s="1"/>
  <c r="J30" i="2"/>
  <c r="H30" i="2"/>
  <c r="H27" i="2" s="1"/>
  <c r="G30" i="2"/>
  <c r="F30" i="2" s="1"/>
  <c r="I29" i="2"/>
  <c r="L29" i="2" s="1"/>
  <c r="F29" i="2"/>
  <c r="K28" i="2"/>
  <c r="J28" i="2"/>
  <c r="H28" i="2"/>
  <c r="G28" i="2"/>
  <c r="F28" i="2" s="1"/>
  <c r="J27" i="2"/>
  <c r="I27" i="2" s="1"/>
  <c r="L26" i="2"/>
  <c r="L25" i="2"/>
  <c r="I25" i="2"/>
  <c r="F25" i="2"/>
  <c r="K24" i="2"/>
  <c r="J24" i="2"/>
  <c r="I24" i="2"/>
  <c r="H24" i="2"/>
  <c r="G24" i="2"/>
  <c r="K23" i="2"/>
  <c r="J23" i="2"/>
  <c r="I23" i="2" s="1"/>
  <c r="H23" i="2"/>
  <c r="G23" i="2"/>
  <c r="L22" i="2"/>
  <c r="L21" i="2"/>
  <c r="L20" i="2"/>
  <c r="I20" i="2"/>
  <c r="F20" i="2"/>
  <c r="L19" i="2"/>
  <c r="I19" i="2"/>
  <c r="L18" i="2"/>
  <c r="I18" i="2"/>
  <c r="L17" i="2"/>
  <c r="I17" i="2"/>
  <c r="K16" i="2"/>
  <c r="J16" i="2"/>
  <c r="I16" i="2" s="1"/>
  <c r="L16" i="2" s="1"/>
  <c r="H16" i="2"/>
  <c r="G16" i="2"/>
  <c r="I15" i="2"/>
  <c r="L15" i="2" s="1"/>
  <c r="F15" i="2"/>
  <c r="K14" i="2"/>
  <c r="J14" i="2"/>
  <c r="I14" i="2" s="1"/>
  <c r="H14" i="2"/>
  <c r="G14" i="2"/>
  <c r="F14" i="2" s="1"/>
  <c r="L13" i="2"/>
  <c r="L12" i="2"/>
  <c r="K11" i="2"/>
  <c r="J11" i="2"/>
  <c r="I11" i="2" s="1"/>
  <c r="L11" i="2" s="1"/>
  <c r="H11" i="2"/>
  <c r="H10" i="2" s="1"/>
  <c r="G11" i="2"/>
  <c r="I451" i="1"/>
  <c r="I450" i="1"/>
  <c r="I447" i="1"/>
  <c r="I446" i="1"/>
  <c r="I444" i="1"/>
  <c r="I443" i="1"/>
  <c r="I441" i="1"/>
  <c r="I440" i="1"/>
  <c r="F451" i="1"/>
  <c r="F450" i="1"/>
  <c r="F447" i="1"/>
  <c r="F446" i="1"/>
  <c r="F444" i="1"/>
  <c r="F443" i="1"/>
  <c r="F441" i="1"/>
  <c r="F440" i="1"/>
  <c r="G434" i="1"/>
  <c r="H385" i="1"/>
  <c r="J385" i="1"/>
  <c r="K385" i="1"/>
  <c r="G333" i="1"/>
  <c r="J333" i="1"/>
  <c r="L305" i="1"/>
  <c r="G298" i="1"/>
  <c r="J298" i="1"/>
  <c r="F44" i="2" l="1"/>
  <c r="F185" i="2"/>
  <c r="G184" i="2"/>
  <c r="F184" i="2" s="1"/>
  <c r="K377" i="2"/>
  <c r="L405" i="2"/>
  <c r="F419" i="2"/>
  <c r="I424" i="2"/>
  <c r="J419" i="2"/>
  <c r="L44" i="2"/>
  <c r="K52" i="2"/>
  <c r="J119" i="2"/>
  <c r="I119" i="2" s="1"/>
  <c r="L119" i="2" s="1"/>
  <c r="F120" i="2"/>
  <c r="F372" i="2"/>
  <c r="L420" i="2"/>
  <c r="L455" i="2"/>
  <c r="L269" i="3"/>
  <c r="I377" i="2"/>
  <c r="K48" i="3"/>
  <c r="G36" i="2"/>
  <c r="F36" i="2" s="1"/>
  <c r="L39" i="2"/>
  <c r="H44" i="2"/>
  <c r="L47" i="2"/>
  <c r="J140" i="2"/>
  <c r="L219" i="2"/>
  <c r="L332" i="2"/>
  <c r="F435" i="2"/>
  <c r="L27" i="3"/>
  <c r="I48" i="3"/>
  <c r="I356" i="3"/>
  <c r="L428" i="3"/>
  <c r="J10" i="2"/>
  <c r="I10" i="2" s="1"/>
  <c r="L10" i="2" s="1"/>
  <c r="K10" i="2"/>
  <c r="I30" i="2"/>
  <c r="L30" i="2" s="1"/>
  <c r="L94" i="2"/>
  <c r="L137" i="2"/>
  <c r="L431" i="2"/>
  <c r="L466" i="2"/>
  <c r="L468" i="2"/>
  <c r="F463" i="2"/>
  <c r="K6" i="3"/>
  <c r="G32" i="3"/>
  <c r="F32" i="3" s="1"/>
  <c r="L32" i="3" s="1"/>
  <c r="L34" i="3"/>
  <c r="L44" i="3"/>
  <c r="J48" i="3"/>
  <c r="L60" i="3"/>
  <c r="L163" i="3"/>
  <c r="L243" i="3"/>
  <c r="G278" i="3"/>
  <c r="L331" i="3"/>
  <c r="L360" i="3"/>
  <c r="L370" i="3"/>
  <c r="G415" i="3"/>
  <c r="G10" i="2"/>
  <c r="F10" i="2" s="1"/>
  <c r="F23" i="2"/>
  <c r="L23" i="2" s="1"/>
  <c r="F24" i="2"/>
  <c r="L24" i="2" s="1"/>
  <c r="I28" i="2"/>
  <c r="J36" i="2"/>
  <c r="I36" i="2" s="1"/>
  <c r="L43" i="2"/>
  <c r="J52" i="2"/>
  <c r="L93" i="2"/>
  <c r="H52" i="2"/>
  <c r="H526" i="2" s="1"/>
  <c r="L124" i="2"/>
  <c r="L134" i="2"/>
  <c r="L139" i="2"/>
  <c r="I172" i="2"/>
  <c r="J169" i="2"/>
  <c r="I169" i="2" s="1"/>
  <c r="I217" i="2"/>
  <c r="L217" i="2"/>
  <c r="L284" i="2"/>
  <c r="I307" i="2"/>
  <c r="J306" i="2"/>
  <c r="I306" i="2" s="1"/>
  <c r="H306" i="2"/>
  <c r="L353" i="2"/>
  <c r="I390" i="2"/>
  <c r="H419" i="2"/>
  <c r="L424" i="2"/>
  <c r="L426" i="2"/>
  <c r="L463" i="2"/>
  <c r="L30" i="3"/>
  <c r="F41" i="3"/>
  <c r="L42" i="3"/>
  <c r="I41" i="3"/>
  <c r="L41" i="3" s="1"/>
  <c r="L89" i="3"/>
  <c r="F116" i="3"/>
  <c r="L132" i="3"/>
  <c r="G165" i="3"/>
  <c r="G302" i="3"/>
  <c r="F302" i="3" s="1"/>
  <c r="L301" i="3" s="1"/>
  <c r="F303" i="3"/>
  <c r="L420" i="3"/>
  <c r="F437" i="3"/>
  <c r="L436" i="3" s="1"/>
  <c r="L452" i="3"/>
  <c r="H459" i="3"/>
  <c r="L462" i="3"/>
  <c r="L249" i="2"/>
  <c r="K282" i="2"/>
  <c r="L313" i="2"/>
  <c r="L334" i="2"/>
  <c r="K306" i="2"/>
  <c r="L359" i="2"/>
  <c r="I360" i="2"/>
  <c r="L362" i="2"/>
  <c r="G377" i="2"/>
  <c r="L414" i="2"/>
  <c r="L416" i="2"/>
  <c r="I420" i="2"/>
  <c r="L419" i="2" s="1"/>
  <c r="L425" i="2"/>
  <c r="L429" i="2"/>
  <c r="L434" i="2"/>
  <c r="I435" i="2"/>
  <c r="L465" i="2"/>
  <c r="L467" i="2"/>
  <c r="L516" i="2"/>
  <c r="L518" i="2"/>
  <c r="G6" i="3"/>
  <c r="F6" i="3" s="1"/>
  <c r="L11" i="3"/>
  <c r="L33" i="3"/>
  <c r="L36" i="3"/>
  <c r="L39" i="3"/>
  <c r="G115" i="3"/>
  <c r="F115" i="3" s="1"/>
  <c r="L134" i="3"/>
  <c r="L213" i="3"/>
  <c r="L224" i="3"/>
  <c r="L245" i="3"/>
  <c r="L271" i="3"/>
  <c r="L286" i="3"/>
  <c r="L385" i="3"/>
  <c r="I386" i="3"/>
  <c r="L399" i="3"/>
  <c r="L416" i="3"/>
  <c r="H415" i="3"/>
  <c r="J459" i="3"/>
  <c r="I459" i="3" s="1"/>
  <c r="L468" i="3"/>
  <c r="L517" i="3"/>
  <c r="L132" i="2"/>
  <c r="I170" i="2"/>
  <c r="L170" i="2" s="1"/>
  <c r="F172" i="2"/>
  <c r="L228" i="2"/>
  <c r="L273" i="2"/>
  <c r="F283" i="2"/>
  <c r="F288" i="2"/>
  <c r="L352" i="2"/>
  <c r="L354" i="2"/>
  <c r="I363" i="2"/>
  <c r="L364" i="2"/>
  <c r="J369" i="2"/>
  <c r="I369" i="2" s="1"/>
  <c r="L368" i="2" s="1"/>
  <c r="I372" i="2"/>
  <c r="F390" i="2"/>
  <c r="F377" i="2" s="1"/>
  <c r="K419" i="2"/>
  <c r="I441" i="2"/>
  <c r="L440" i="2" s="1"/>
  <c r="I479" i="2"/>
  <c r="I496" i="2"/>
  <c r="L517" i="2"/>
  <c r="J6" i="3"/>
  <c r="G19" i="3"/>
  <c r="F19" i="3" s="1"/>
  <c r="I26" i="3"/>
  <c r="L26" i="3" s="1"/>
  <c r="L29" i="3"/>
  <c r="J40" i="3"/>
  <c r="I40" i="3" s="1"/>
  <c r="F49" i="3"/>
  <c r="F65" i="3"/>
  <c r="L65" i="3" s="1"/>
  <c r="L90" i="3"/>
  <c r="L120" i="3"/>
  <c r="L161" i="3"/>
  <c r="I166" i="3"/>
  <c r="H180" i="3"/>
  <c r="L204" i="3"/>
  <c r="L242" i="3"/>
  <c r="F257" i="3"/>
  <c r="L268" i="3"/>
  <c r="L275" i="3"/>
  <c r="H278" i="3"/>
  <c r="F284" i="3"/>
  <c r="L284" i="3" s="1"/>
  <c r="L327" i="3"/>
  <c r="L328" i="3"/>
  <c r="H302" i="3"/>
  <c r="L358" i="3"/>
  <c r="I368" i="3"/>
  <c r="F368" i="3"/>
  <c r="F374" i="3"/>
  <c r="F402" i="3"/>
  <c r="L412" i="3"/>
  <c r="J415" i="3"/>
  <c r="K415" i="3"/>
  <c r="L515" i="1"/>
  <c r="L504" i="1"/>
  <c r="L505" i="1"/>
  <c r="L506" i="1"/>
  <c r="L510" i="1"/>
  <c r="L518" i="1"/>
  <c r="L367" i="1"/>
  <c r="L514" i="1"/>
  <c r="L509" i="1"/>
  <c r="L517" i="1"/>
  <c r="L507" i="1"/>
  <c r="L511" i="1"/>
  <c r="L519" i="1"/>
  <c r="L513" i="1"/>
  <c r="L508" i="1"/>
  <c r="L512" i="1"/>
  <c r="L516" i="1"/>
  <c r="L503" i="1"/>
  <c r="L465" i="1"/>
  <c r="L414" i="1"/>
  <c r="L413" i="1"/>
  <c r="I146" i="1"/>
  <c r="F146" i="1"/>
  <c r="L140" i="1"/>
  <c r="L144" i="1"/>
  <c r="L142" i="1"/>
  <c r="L141" i="1"/>
  <c r="L139" i="1"/>
  <c r="L143" i="1"/>
  <c r="L138" i="1"/>
  <c r="L385" i="1"/>
  <c r="L47" i="1"/>
  <c r="F29" i="1"/>
  <c r="L446" i="1"/>
  <c r="L440" i="1"/>
  <c r="L451" i="1"/>
  <c r="L443" i="1"/>
  <c r="L450" i="1"/>
  <c r="L444" i="1"/>
  <c r="L333" i="1"/>
  <c r="L441" i="1"/>
  <c r="L447" i="1"/>
  <c r="F278" i="3"/>
  <c r="L279" i="3"/>
  <c r="K522" i="3"/>
  <c r="L43" i="3"/>
  <c r="L128" i="3"/>
  <c r="L257" i="3"/>
  <c r="I373" i="3"/>
  <c r="I6" i="3"/>
  <c r="L512" i="3"/>
  <c r="I512" i="3"/>
  <c r="L511" i="3" s="1"/>
  <c r="L19" i="3"/>
  <c r="L94" i="3"/>
  <c r="L115" i="3"/>
  <c r="F180" i="3"/>
  <c r="L181" i="3"/>
  <c r="I278" i="3"/>
  <c r="L325" i="3"/>
  <c r="L348" i="3"/>
  <c r="L364" i="3"/>
  <c r="G48" i="3"/>
  <c r="F48" i="3" s="1"/>
  <c r="L48" i="3" s="1"/>
  <c r="L49" i="3"/>
  <c r="F120" i="3"/>
  <c r="J180" i="3"/>
  <c r="I180" i="3" s="1"/>
  <c r="I213" i="3"/>
  <c r="I215" i="3"/>
  <c r="J278" i="3"/>
  <c r="J373" i="3"/>
  <c r="L372" i="3" s="1"/>
  <c r="F420" i="3"/>
  <c r="F415" i="3" s="1"/>
  <c r="F512" i="3"/>
  <c r="G23" i="3"/>
  <c r="F23" i="3" s="1"/>
  <c r="I116" i="3"/>
  <c r="L116" i="3" s="1"/>
  <c r="L168" i="3"/>
  <c r="I303" i="3"/>
  <c r="L302" i="3" s="1"/>
  <c r="I359" i="3"/>
  <c r="L491" i="3"/>
  <c r="I10" i="3"/>
  <c r="L10" i="3" s="1"/>
  <c r="I137" i="3"/>
  <c r="F162" i="3"/>
  <c r="L162" i="3" s="1"/>
  <c r="F166" i="3"/>
  <c r="F165" i="3" s="1"/>
  <c r="L165" i="3" s="1"/>
  <c r="I366" i="3"/>
  <c r="L365" i="3" s="1"/>
  <c r="I416" i="3"/>
  <c r="G459" i="3"/>
  <c r="F459" i="3" s="1"/>
  <c r="L458" i="3" s="1"/>
  <c r="J23" i="3"/>
  <c r="I23" i="3" s="1"/>
  <c r="H40" i="3"/>
  <c r="F40" i="3" s="1"/>
  <c r="L40" i="3" s="1"/>
  <c r="L373" i="3"/>
  <c r="L401" i="3"/>
  <c r="I419" i="2"/>
  <c r="L418" i="2" s="1"/>
  <c r="F282" i="2"/>
  <c r="L478" i="2"/>
  <c r="L98" i="2"/>
  <c r="L120" i="2"/>
  <c r="L185" i="2"/>
  <c r="L246" i="2"/>
  <c r="L369" i="2"/>
  <c r="L14" i="2"/>
  <c r="L28" i="2"/>
  <c r="L36" i="2"/>
  <c r="L37" i="2"/>
  <c r="L166" i="2"/>
  <c r="F169" i="2"/>
  <c r="L169" i="2" s="1"/>
  <c r="L283" i="2"/>
  <c r="L288" i="2"/>
  <c r="L290" i="2"/>
  <c r="L306" i="2"/>
  <c r="L329" i="2"/>
  <c r="I140" i="2"/>
  <c r="I53" i="2"/>
  <c r="I69" i="2"/>
  <c r="L69" i="2" s="1"/>
  <c r="F141" i="2"/>
  <c r="F140" i="2" s="1"/>
  <c r="L301" i="2"/>
  <c r="F370" i="2"/>
  <c r="L372" i="2"/>
  <c r="L374" i="2"/>
  <c r="G27" i="2"/>
  <c r="F27" i="2" s="1"/>
  <c r="L27" i="2" s="1"/>
  <c r="L172" i="2"/>
  <c r="I184" i="2"/>
  <c r="L184" i="2" s="1"/>
  <c r="I282" i="2"/>
  <c r="G306" i="2"/>
  <c r="F306" i="2" s="1"/>
  <c r="L305" i="2" s="1"/>
  <c r="L331" i="2"/>
  <c r="L333" i="2"/>
  <c r="L335" i="2"/>
  <c r="G419" i="2"/>
  <c r="G526" i="2" s="1"/>
  <c r="F526" i="2" s="1"/>
  <c r="J463" i="2"/>
  <c r="I463" i="2" s="1"/>
  <c r="L495" i="2"/>
  <c r="G282" i="2"/>
  <c r="F363" i="2"/>
  <c r="F479" i="2"/>
  <c r="G52" i="2"/>
  <c r="F124" i="2"/>
  <c r="J282" i="2"/>
  <c r="J184" i="2" s="1"/>
  <c r="J377" i="2"/>
  <c r="L376" i="2" s="1"/>
  <c r="L203" i="1"/>
  <c r="I203" i="1"/>
  <c r="F203" i="1"/>
  <c r="L189" i="1"/>
  <c r="I189" i="1"/>
  <c r="F189" i="1"/>
  <c r="F135" i="1"/>
  <c r="I135" i="1"/>
  <c r="I137" i="1"/>
  <c r="F137" i="1"/>
  <c r="J102" i="1"/>
  <c r="K72" i="1"/>
  <c r="J55" i="1"/>
  <c r="J521" i="1"/>
  <c r="L231" i="1"/>
  <c r="L232" i="1"/>
  <c r="L12" i="1"/>
  <c r="I522" i="1"/>
  <c r="F522" i="1"/>
  <c r="G521" i="1"/>
  <c r="F455" i="1"/>
  <c r="I455" i="1"/>
  <c r="I408" i="1"/>
  <c r="F408" i="1"/>
  <c r="F407" i="1"/>
  <c r="L407" i="1"/>
  <c r="I407" i="1"/>
  <c r="F403" i="1"/>
  <c r="F404" i="1"/>
  <c r="I404" i="1"/>
  <c r="I403" i="1"/>
  <c r="J372" i="1"/>
  <c r="I383" i="1"/>
  <c r="F383" i="1"/>
  <c r="I381" i="1"/>
  <c r="F381" i="1"/>
  <c r="F299" i="1"/>
  <c r="L299" i="1" s="1"/>
  <c r="F300" i="1"/>
  <c r="L300" i="1" s="1"/>
  <c r="F298" i="1"/>
  <c r="I299" i="1"/>
  <c r="I300" i="1"/>
  <c r="I301" i="1"/>
  <c r="I302" i="1"/>
  <c r="I298" i="1"/>
  <c r="I186" i="1"/>
  <c r="I187" i="1"/>
  <c r="I188" i="1"/>
  <c r="I190" i="1"/>
  <c r="L186" i="1"/>
  <c r="L187" i="1"/>
  <c r="L188" i="1"/>
  <c r="L190" i="1"/>
  <c r="H182" i="1"/>
  <c r="F190" i="1"/>
  <c r="F187" i="1"/>
  <c r="F188" i="1"/>
  <c r="H72" i="1"/>
  <c r="L95" i="1"/>
  <c r="I95" i="1"/>
  <c r="F95" i="1"/>
  <c r="I37" i="1"/>
  <c r="F37" i="1"/>
  <c r="H32" i="1"/>
  <c r="K32" i="1"/>
  <c r="I33" i="1"/>
  <c r="F33" i="1"/>
  <c r="L471" i="1"/>
  <c r="F417" i="1"/>
  <c r="L251" i="1"/>
  <c r="L241" i="1"/>
  <c r="L202" i="1"/>
  <c r="L199" i="1"/>
  <c r="L147" i="1"/>
  <c r="L81" i="1"/>
  <c r="L70" i="1"/>
  <c r="L492" i="1"/>
  <c r="L493" i="1"/>
  <c r="L494" i="1"/>
  <c r="L495" i="1"/>
  <c r="L496" i="1"/>
  <c r="L497" i="1"/>
  <c r="L498" i="1"/>
  <c r="L499" i="1"/>
  <c r="L500" i="1"/>
  <c r="L501" i="1"/>
  <c r="L483" i="1"/>
  <c r="L484" i="1"/>
  <c r="L485" i="1"/>
  <c r="L486" i="1"/>
  <c r="L487" i="1"/>
  <c r="L488" i="1"/>
  <c r="L489" i="1"/>
  <c r="L490" i="1"/>
  <c r="L491" i="1"/>
  <c r="H483" i="1"/>
  <c r="J483" i="1"/>
  <c r="K483" i="1"/>
  <c r="G483" i="1"/>
  <c r="I500" i="1"/>
  <c r="I501" i="1"/>
  <c r="I502" i="1"/>
  <c r="F500" i="1"/>
  <c r="F501" i="1"/>
  <c r="F502" i="1"/>
  <c r="I499" i="1"/>
  <c r="F499" i="1"/>
  <c r="I498" i="1"/>
  <c r="F498" i="1"/>
  <c r="I497" i="1"/>
  <c r="F497" i="1"/>
  <c r="I496" i="1"/>
  <c r="F496" i="1"/>
  <c r="I485" i="1"/>
  <c r="I486" i="1"/>
  <c r="I487" i="1"/>
  <c r="I488" i="1"/>
  <c r="I489" i="1"/>
  <c r="I490" i="1"/>
  <c r="I491" i="1"/>
  <c r="I492" i="1"/>
  <c r="I493" i="1"/>
  <c r="I494" i="1"/>
  <c r="I495" i="1"/>
  <c r="I484" i="1"/>
  <c r="F485" i="1"/>
  <c r="F486" i="1"/>
  <c r="F487" i="1"/>
  <c r="F488" i="1"/>
  <c r="F489" i="1"/>
  <c r="F490" i="1"/>
  <c r="F491" i="1"/>
  <c r="F492" i="1"/>
  <c r="F493" i="1"/>
  <c r="F494" i="1"/>
  <c r="F495" i="1"/>
  <c r="F484" i="1"/>
  <c r="F523" i="1"/>
  <c r="I523" i="1"/>
  <c r="F460" i="1"/>
  <c r="F457" i="1"/>
  <c r="I417" i="1"/>
  <c r="G416" i="1"/>
  <c r="J416" i="1"/>
  <c r="L360" i="1"/>
  <c r="K360" i="1"/>
  <c r="J360" i="1"/>
  <c r="G360" i="1"/>
  <c r="F360" i="1" s="1"/>
  <c r="F361" i="1"/>
  <c r="I361" i="1"/>
  <c r="F301" i="1"/>
  <c r="L278" i="3" l="1"/>
  <c r="H522" i="3"/>
  <c r="L462" i="2"/>
  <c r="F373" i="3"/>
  <c r="L371" i="2"/>
  <c r="K526" i="2"/>
  <c r="F52" i="2"/>
  <c r="L282" i="2"/>
  <c r="L180" i="3"/>
  <c r="L367" i="3"/>
  <c r="L372" i="1"/>
  <c r="L455" i="1"/>
  <c r="L457" i="1"/>
  <c r="L402" i="1"/>
  <c r="L522" i="1"/>
  <c r="L6" i="3"/>
  <c r="I415" i="3"/>
  <c r="L414" i="3" s="1"/>
  <c r="L415" i="3"/>
  <c r="I136" i="3"/>
  <c r="L136" i="3" s="1"/>
  <c r="L137" i="3"/>
  <c r="L23" i="3"/>
  <c r="L166" i="3"/>
  <c r="G522" i="3"/>
  <c r="J522" i="3"/>
  <c r="L53" i="2"/>
  <c r="I52" i="2"/>
  <c r="L140" i="2"/>
  <c r="J526" i="2"/>
  <c r="L141" i="2"/>
  <c r="I267" i="1"/>
  <c r="F483" i="1"/>
  <c r="L135" i="1"/>
  <c r="L137" i="1"/>
  <c r="F32" i="1"/>
  <c r="I32" i="1"/>
  <c r="I185" i="1"/>
  <c r="L33" i="1"/>
  <c r="L37" i="1"/>
  <c r="F185" i="1"/>
  <c r="F454" i="1"/>
  <c r="I483" i="1"/>
  <c r="I360" i="1"/>
  <c r="I281" i="1"/>
  <c r="I282" i="1"/>
  <c r="F282" i="1"/>
  <c r="F267" i="1"/>
  <c r="L276" i="1"/>
  <c r="J234" i="1"/>
  <c r="G234" i="1"/>
  <c r="L236" i="1"/>
  <c r="L238" i="1"/>
  <c r="I236" i="1"/>
  <c r="F236" i="1"/>
  <c r="J214" i="1"/>
  <c r="G214" i="1"/>
  <c r="L220" i="1"/>
  <c r="I220" i="1"/>
  <c r="F220" i="1"/>
  <c r="L194" i="1"/>
  <c r="F194" i="1"/>
  <c r="I194" i="1"/>
  <c r="L160" i="1"/>
  <c r="L159" i="1"/>
  <c r="F160" i="1"/>
  <c r="I160" i="1"/>
  <c r="I159" i="1"/>
  <c r="F159" i="1"/>
  <c r="F147" i="1"/>
  <c r="I147" i="1"/>
  <c r="I124" i="1"/>
  <c r="I126" i="1"/>
  <c r="I123" i="1"/>
  <c r="J121" i="1"/>
  <c r="J120" i="1" s="1"/>
  <c r="L115" i="1"/>
  <c r="F115" i="1"/>
  <c r="I115" i="1"/>
  <c r="F114" i="1"/>
  <c r="L113" i="1"/>
  <c r="I113" i="1"/>
  <c r="F113" i="1"/>
  <c r="L112" i="1"/>
  <c r="I112" i="1"/>
  <c r="F104" i="1"/>
  <c r="I99" i="1"/>
  <c r="I164" i="1"/>
  <c r="I165" i="1"/>
  <c r="I168" i="1"/>
  <c r="I169" i="1"/>
  <c r="I170" i="1"/>
  <c r="I171" i="1"/>
  <c r="I172" i="1"/>
  <c r="I173" i="1"/>
  <c r="I176" i="1"/>
  <c r="I149" i="1"/>
  <c r="I150" i="1"/>
  <c r="I153" i="1"/>
  <c r="I154" i="1"/>
  <c r="I155" i="1"/>
  <c r="I156" i="1"/>
  <c r="I157" i="1"/>
  <c r="H521" i="1"/>
  <c r="H520" i="1" s="1"/>
  <c r="J520" i="1"/>
  <c r="I526" i="1"/>
  <c r="H466" i="1"/>
  <c r="J466" i="1"/>
  <c r="J453" i="1" s="1"/>
  <c r="I476" i="1"/>
  <c r="I472" i="1"/>
  <c r="I454" i="1"/>
  <c r="I464" i="1"/>
  <c r="I460" i="1"/>
  <c r="L460" i="1" s="1"/>
  <c r="I439" i="1"/>
  <c r="I442" i="1"/>
  <c r="I445" i="1"/>
  <c r="I448" i="1"/>
  <c r="I449" i="1"/>
  <c r="I438" i="1"/>
  <c r="I437" i="1"/>
  <c r="H431" i="1"/>
  <c r="J431" i="1"/>
  <c r="K431" i="1"/>
  <c r="I433" i="1"/>
  <c r="I432" i="1"/>
  <c r="J426" i="1"/>
  <c r="I429" i="1"/>
  <c r="H411" i="1"/>
  <c r="J411" i="1"/>
  <c r="K411" i="1"/>
  <c r="I412" i="1"/>
  <c r="H409" i="1"/>
  <c r="J409" i="1"/>
  <c r="K409" i="1"/>
  <c r="I410" i="1"/>
  <c r="I409" i="1" s="1"/>
  <c r="F402" i="1"/>
  <c r="I402" i="1"/>
  <c r="I406" i="1"/>
  <c r="I405" i="1"/>
  <c r="J400" i="1"/>
  <c r="K400" i="1"/>
  <c r="H400" i="1"/>
  <c r="I401" i="1"/>
  <c r="I400" i="1" s="1"/>
  <c r="L379" i="1"/>
  <c r="I399" i="1"/>
  <c r="I398" i="1"/>
  <c r="I397" i="1"/>
  <c r="I396" i="1"/>
  <c r="I395" i="1"/>
  <c r="I387" i="1"/>
  <c r="I388" i="1"/>
  <c r="I389" i="1"/>
  <c r="I390" i="1"/>
  <c r="I391" i="1"/>
  <c r="I392" i="1"/>
  <c r="I393" i="1"/>
  <c r="L393" i="1" s="1"/>
  <c r="I386" i="1"/>
  <c r="K372" i="1"/>
  <c r="I372" i="1" s="1"/>
  <c r="H372" i="1"/>
  <c r="F372" i="1" s="1"/>
  <c r="I375" i="1"/>
  <c r="I376" i="1"/>
  <c r="I377" i="1"/>
  <c r="I378" i="1"/>
  <c r="I379" i="1"/>
  <c r="I380" i="1"/>
  <c r="I382" i="1"/>
  <c r="I384" i="1"/>
  <c r="I374" i="1"/>
  <c r="K369" i="1"/>
  <c r="H369" i="1"/>
  <c r="J369" i="1"/>
  <c r="I370" i="1"/>
  <c r="I369" i="1" s="1"/>
  <c r="H357" i="1"/>
  <c r="J357" i="1"/>
  <c r="K357" i="1"/>
  <c r="I359" i="1"/>
  <c r="I358" i="1"/>
  <c r="J350" i="1"/>
  <c r="I356" i="1"/>
  <c r="I346" i="1"/>
  <c r="I339" i="1"/>
  <c r="L301" i="1"/>
  <c r="J287" i="1"/>
  <c r="L295" i="1"/>
  <c r="I295" i="1"/>
  <c r="L292" i="1"/>
  <c r="I292" i="1"/>
  <c r="L269" i="1"/>
  <c r="L270" i="1"/>
  <c r="L271" i="1"/>
  <c r="I241" i="1"/>
  <c r="J225" i="1"/>
  <c r="I231" i="1"/>
  <c r="I202" i="1"/>
  <c r="I199" i="1"/>
  <c r="L169" i="1"/>
  <c r="L170" i="1"/>
  <c r="L171" i="1"/>
  <c r="L172" i="1"/>
  <c r="L173" i="1"/>
  <c r="L176" i="1"/>
  <c r="L156" i="1"/>
  <c r="L157" i="1"/>
  <c r="L163" i="1"/>
  <c r="L164" i="1"/>
  <c r="L165" i="1"/>
  <c r="L168" i="1"/>
  <c r="L149" i="1"/>
  <c r="L150" i="1"/>
  <c r="L153" i="1"/>
  <c r="L154" i="1"/>
  <c r="L155" i="1"/>
  <c r="F522" i="3" l="1"/>
  <c r="L185" i="1"/>
  <c r="J371" i="1"/>
  <c r="L454" i="1"/>
  <c r="I411" i="1"/>
  <c r="I522" i="3"/>
  <c r="L521" i="3" s="1"/>
  <c r="L52" i="2"/>
  <c r="I526" i="2"/>
  <c r="L525" i="2" s="1"/>
  <c r="I385" i="1"/>
  <c r="L32" i="1"/>
  <c r="L282" i="1"/>
  <c r="K371" i="1"/>
  <c r="I431" i="1"/>
  <c r="J366" i="1"/>
  <c r="H371" i="1"/>
  <c r="I357" i="1"/>
  <c r="K98" i="1"/>
  <c r="J98" i="1"/>
  <c r="I101" i="1"/>
  <c r="I100" i="1"/>
  <c r="I81" i="1"/>
  <c r="J67" i="1"/>
  <c r="F70" i="1"/>
  <c r="I70" i="1"/>
  <c r="I64" i="1"/>
  <c r="I48" i="1"/>
  <c r="I46" i="1" s="1"/>
  <c r="I19" i="1"/>
  <c r="I20" i="1"/>
  <c r="I21" i="1"/>
  <c r="I18" i="1"/>
  <c r="I371" i="1" l="1"/>
  <c r="J54" i="1"/>
  <c r="F412" i="1"/>
  <c r="G409" i="1"/>
  <c r="L409" i="1" s="1"/>
  <c r="F410" i="1"/>
  <c r="F409" i="1" s="1"/>
  <c r="F406" i="1"/>
  <c r="F405" i="1"/>
  <c r="G400" i="1"/>
  <c r="F401" i="1"/>
  <c r="F400" i="1" s="1"/>
  <c r="F395" i="1"/>
  <c r="F396" i="1"/>
  <c r="F397" i="1"/>
  <c r="F398" i="1"/>
  <c r="L398" i="1" s="1"/>
  <c r="F399" i="1"/>
  <c r="F387" i="1"/>
  <c r="F388" i="1"/>
  <c r="F389" i="1"/>
  <c r="F390" i="1"/>
  <c r="F391" i="1"/>
  <c r="F392" i="1"/>
  <c r="F393" i="1"/>
  <c r="F386" i="1"/>
  <c r="F375" i="1"/>
  <c r="F376" i="1"/>
  <c r="F377" i="1"/>
  <c r="F378" i="1"/>
  <c r="F379" i="1"/>
  <c r="F380" i="1"/>
  <c r="F382" i="1"/>
  <c r="F384" i="1"/>
  <c r="F374" i="1"/>
  <c r="F526" i="1"/>
  <c r="L526" i="1" s="1"/>
  <c r="G466" i="1"/>
  <c r="G453" i="1" s="1"/>
  <c r="F476" i="1"/>
  <c r="F472" i="1"/>
  <c r="F464" i="1"/>
  <c r="F437" i="1"/>
  <c r="L437" i="1" s="1"/>
  <c r="F445" i="1"/>
  <c r="L445" i="1" s="1"/>
  <c r="F439" i="1"/>
  <c r="L439" i="1" s="1"/>
  <c r="F438" i="1"/>
  <c r="L438" i="1" s="1"/>
  <c r="G431" i="1"/>
  <c r="L431" i="1" s="1"/>
  <c r="F433" i="1"/>
  <c r="L433" i="1" s="1"/>
  <c r="F432" i="1"/>
  <c r="G426" i="1"/>
  <c r="F429" i="1"/>
  <c r="F370" i="1"/>
  <c r="F369" i="1" s="1"/>
  <c r="G369" i="1"/>
  <c r="L369" i="1" s="1"/>
  <c r="F359" i="1"/>
  <c r="F358" i="1"/>
  <c r="G357" i="1"/>
  <c r="L357" i="1" s="1"/>
  <c r="G350" i="1"/>
  <c r="F356" i="1"/>
  <c r="F346" i="1"/>
  <c r="F339" i="1"/>
  <c r="L298" i="1"/>
  <c r="F302" i="1"/>
  <c r="L302" i="1" s="1"/>
  <c r="G287" i="1"/>
  <c r="F295" i="1"/>
  <c r="F292" i="1"/>
  <c r="F270" i="1"/>
  <c r="G257" i="1"/>
  <c r="F265" i="1"/>
  <c r="F264" i="1"/>
  <c r="F260" i="1"/>
  <c r="F258" i="1"/>
  <c r="F241" i="1"/>
  <c r="G225" i="1"/>
  <c r="F231" i="1"/>
  <c r="F202" i="1"/>
  <c r="F199" i="1"/>
  <c r="F173" i="1"/>
  <c r="F172" i="1"/>
  <c r="F168" i="1"/>
  <c r="F165" i="1"/>
  <c r="F164" i="1"/>
  <c r="F157" i="1"/>
  <c r="F156" i="1"/>
  <c r="F155" i="1"/>
  <c r="F154" i="1"/>
  <c r="F150" i="1"/>
  <c r="F149" i="1"/>
  <c r="F128" i="1"/>
  <c r="F129" i="1"/>
  <c r="F130" i="1"/>
  <c r="F131" i="1"/>
  <c r="F132" i="1"/>
  <c r="F133" i="1"/>
  <c r="F134" i="1"/>
  <c r="F126" i="1"/>
  <c r="F124" i="1"/>
  <c r="F123" i="1"/>
  <c r="G121" i="1"/>
  <c r="G120" i="1" s="1"/>
  <c r="G98" i="1"/>
  <c r="F102" i="1"/>
  <c r="F101" i="1"/>
  <c r="L101" i="1" s="1"/>
  <c r="F100" i="1"/>
  <c r="L100" i="1" s="1"/>
  <c r="F81" i="1"/>
  <c r="G67" i="1"/>
  <c r="F46" i="1"/>
  <c r="L46" i="1" s="1"/>
  <c r="F48" i="1"/>
  <c r="L48" i="1" s="1"/>
  <c r="G415" i="1" l="1"/>
  <c r="F415" i="1" s="1"/>
  <c r="L400" i="1"/>
  <c r="F411" i="1"/>
  <c r="F371" i="1" s="1"/>
  <c r="L412" i="1"/>
  <c r="L466" i="1"/>
  <c r="F431" i="1"/>
  <c r="F357" i="1"/>
  <c r="G366" i="1"/>
  <c r="F121" i="1"/>
  <c r="F456" i="1"/>
  <c r="I456" i="1"/>
  <c r="I426" i="1"/>
  <c r="F426" i="1"/>
  <c r="I430" i="1"/>
  <c r="I435" i="1"/>
  <c r="I436" i="1"/>
  <c r="I458" i="1"/>
  <c r="I459" i="1"/>
  <c r="I461" i="1"/>
  <c r="I463" i="1"/>
  <c r="I467" i="1"/>
  <c r="I468" i="1"/>
  <c r="I469" i="1"/>
  <c r="I470" i="1"/>
  <c r="I471" i="1"/>
  <c r="I473" i="1"/>
  <c r="I474" i="1"/>
  <c r="I475" i="1"/>
  <c r="I477" i="1"/>
  <c r="I478" i="1"/>
  <c r="I479" i="1"/>
  <c r="I480" i="1"/>
  <c r="I481" i="1"/>
  <c r="I482" i="1"/>
  <c r="I524" i="1"/>
  <c r="I428" i="1"/>
  <c r="F430" i="1"/>
  <c r="F435" i="1"/>
  <c r="F436" i="1"/>
  <c r="F442" i="1"/>
  <c r="L442" i="1" s="1"/>
  <c r="F448" i="1"/>
  <c r="L448" i="1" s="1"/>
  <c r="F449" i="1"/>
  <c r="L449" i="1" s="1"/>
  <c r="F452" i="1"/>
  <c r="L452" i="1" s="1"/>
  <c r="F458" i="1"/>
  <c r="F459" i="1"/>
  <c r="F461" i="1"/>
  <c r="L461" i="1" s="1"/>
  <c r="F463" i="1"/>
  <c r="F467" i="1"/>
  <c r="F468" i="1"/>
  <c r="F469" i="1"/>
  <c r="F470" i="1"/>
  <c r="F471" i="1"/>
  <c r="F473" i="1"/>
  <c r="F474" i="1"/>
  <c r="F475" i="1"/>
  <c r="F477" i="1"/>
  <c r="F478" i="1"/>
  <c r="F479" i="1"/>
  <c r="F480" i="1"/>
  <c r="F481" i="1"/>
  <c r="F482" i="1"/>
  <c r="F524" i="1"/>
  <c r="F525" i="1"/>
  <c r="L525" i="1" s="1"/>
  <c r="F527" i="1"/>
  <c r="L527" i="1" s="1"/>
  <c r="F528" i="1"/>
  <c r="L528" i="1" s="1"/>
  <c r="F529" i="1"/>
  <c r="L529" i="1" s="1"/>
  <c r="F428" i="1"/>
  <c r="F423" i="1"/>
  <c r="I425" i="1"/>
  <c r="F425" i="1"/>
  <c r="I424" i="1"/>
  <c r="F424" i="1"/>
  <c r="K416" i="1"/>
  <c r="H416" i="1"/>
  <c r="I419" i="1"/>
  <c r="F419" i="1"/>
  <c r="I418" i="1"/>
  <c r="F418" i="1"/>
  <c r="J325" i="1"/>
  <c r="I325" i="1" s="1"/>
  <c r="G325" i="1"/>
  <c r="F325" i="1" s="1"/>
  <c r="J327" i="1"/>
  <c r="I327" i="1" s="1"/>
  <c r="G327" i="1"/>
  <c r="F327" i="1" s="1"/>
  <c r="J331" i="1"/>
  <c r="I331" i="1" s="1"/>
  <c r="G331" i="1"/>
  <c r="F331" i="1" s="1"/>
  <c r="J329" i="1"/>
  <c r="I329" i="1" s="1"/>
  <c r="G329" i="1"/>
  <c r="F329" i="1" s="1"/>
  <c r="J304" i="1"/>
  <c r="G304" i="1"/>
  <c r="I352" i="1"/>
  <c r="I351" i="1"/>
  <c r="F352" i="1"/>
  <c r="F351" i="1"/>
  <c r="I348" i="1"/>
  <c r="F348" i="1"/>
  <c r="I341" i="1"/>
  <c r="F341" i="1"/>
  <c r="I365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6" i="1"/>
  <c r="I328" i="1"/>
  <c r="I330" i="1"/>
  <c r="I332" i="1"/>
  <c r="I334" i="1"/>
  <c r="I335" i="1"/>
  <c r="I336" i="1"/>
  <c r="I337" i="1"/>
  <c r="I338" i="1"/>
  <c r="I340" i="1"/>
  <c r="I342" i="1"/>
  <c r="I343" i="1"/>
  <c r="I344" i="1"/>
  <c r="I345" i="1"/>
  <c r="I347" i="1"/>
  <c r="I349" i="1"/>
  <c r="I353" i="1"/>
  <c r="I354" i="1"/>
  <c r="I355" i="1"/>
  <c r="I363" i="1"/>
  <c r="I364" i="1"/>
  <c r="I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6" i="1"/>
  <c r="F328" i="1"/>
  <c r="F330" i="1"/>
  <c r="F332" i="1"/>
  <c r="F334" i="1"/>
  <c r="F335" i="1"/>
  <c r="F336" i="1"/>
  <c r="F337" i="1"/>
  <c r="F338" i="1"/>
  <c r="F340" i="1"/>
  <c r="F342" i="1"/>
  <c r="F343" i="1"/>
  <c r="F344" i="1"/>
  <c r="F345" i="1"/>
  <c r="F347" i="1"/>
  <c r="F349" i="1"/>
  <c r="F353" i="1"/>
  <c r="F354" i="1"/>
  <c r="F355" i="1"/>
  <c r="F363" i="1"/>
  <c r="F364" i="1"/>
  <c r="F365" i="1"/>
  <c r="F312" i="1"/>
  <c r="J306" i="1"/>
  <c r="G306" i="1"/>
  <c r="L306" i="1"/>
  <c r="L307" i="1"/>
  <c r="L308" i="1"/>
  <c r="L309" i="1"/>
  <c r="I308" i="1"/>
  <c r="I309" i="1"/>
  <c r="I310" i="1"/>
  <c r="I307" i="1"/>
  <c r="F308" i="1"/>
  <c r="F309" i="1"/>
  <c r="F310" i="1"/>
  <c r="F307" i="1"/>
  <c r="I305" i="1"/>
  <c r="F305" i="1"/>
  <c r="I289" i="1"/>
  <c r="I290" i="1"/>
  <c r="I291" i="1"/>
  <c r="I293" i="1"/>
  <c r="I294" i="1"/>
  <c r="I296" i="1"/>
  <c r="I297" i="1"/>
  <c r="I288" i="1"/>
  <c r="F289" i="1"/>
  <c r="F290" i="1"/>
  <c r="F291" i="1"/>
  <c r="F293" i="1"/>
  <c r="F294" i="1"/>
  <c r="F296" i="1"/>
  <c r="F297" i="1"/>
  <c r="J285" i="1"/>
  <c r="G285" i="1"/>
  <c r="I286" i="1"/>
  <c r="F286" i="1"/>
  <c r="F284" i="1"/>
  <c r="F283" i="1"/>
  <c r="L283" i="1" s="1"/>
  <c r="J277" i="1"/>
  <c r="G277" i="1"/>
  <c r="F277" i="1" s="1"/>
  <c r="L267" i="1"/>
  <c r="J257" i="1"/>
  <c r="I257" i="1" s="1"/>
  <c r="F257" i="1"/>
  <c r="H257" i="1"/>
  <c r="L261" i="1"/>
  <c r="L263" i="1"/>
  <c r="L266" i="1"/>
  <c r="L272" i="1"/>
  <c r="L273" i="1"/>
  <c r="L274" i="1"/>
  <c r="L275" i="1"/>
  <c r="L259" i="1"/>
  <c r="I261" i="1"/>
  <c r="I262" i="1"/>
  <c r="I263" i="1"/>
  <c r="I266" i="1"/>
  <c r="I269" i="1"/>
  <c r="I271" i="1"/>
  <c r="I272" i="1"/>
  <c r="I273" i="1"/>
  <c r="I274" i="1"/>
  <c r="I275" i="1"/>
  <c r="I276" i="1"/>
  <c r="I278" i="1"/>
  <c r="I279" i="1"/>
  <c r="I259" i="1"/>
  <c r="F261" i="1"/>
  <c r="F262" i="1"/>
  <c r="F263" i="1"/>
  <c r="F266" i="1"/>
  <c r="F269" i="1"/>
  <c r="F271" i="1"/>
  <c r="F272" i="1"/>
  <c r="F274" i="1"/>
  <c r="F278" i="1"/>
  <c r="F279" i="1"/>
  <c r="F259" i="1"/>
  <c r="I255" i="1"/>
  <c r="G255" i="1"/>
  <c r="F255" i="1" s="1"/>
  <c r="J252" i="1"/>
  <c r="I252" i="1" s="1"/>
  <c r="G252" i="1"/>
  <c r="F252" i="1" s="1"/>
  <c r="G223" i="1"/>
  <c r="L206" i="1"/>
  <c r="I206" i="1"/>
  <c r="F206" i="1"/>
  <c r="I196" i="1"/>
  <c r="I198" i="1"/>
  <c r="I201" i="1"/>
  <c r="I204" i="1"/>
  <c r="I205" i="1"/>
  <c r="I207" i="1"/>
  <c r="I208" i="1"/>
  <c r="I209" i="1"/>
  <c r="I210" i="1"/>
  <c r="I211" i="1"/>
  <c r="I212" i="1"/>
  <c r="I213" i="1"/>
  <c r="I215" i="1"/>
  <c r="I216" i="1"/>
  <c r="I217" i="1"/>
  <c r="I218" i="1"/>
  <c r="I219" i="1"/>
  <c r="I221" i="1"/>
  <c r="I222" i="1"/>
  <c r="I224" i="1"/>
  <c r="I226" i="1"/>
  <c r="I227" i="1"/>
  <c r="I228" i="1"/>
  <c r="I229" i="1"/>
  <c r="I230" i="1"/>
  <c r="I232" i="1"/>
  <c r="I233" i="1"/>
  <c r="I235" i="1"/>
  <c r="I237" i="1"/>
  <c r="I238" i="1"/>
  <c r="I239" i="1"/>
  <c r="I240" i="1"/>
  <c r="I242" i="1"/>
  <c r="I243" i="1"/>
  <c r="I244" i="1"/>
  <c r="I245" i="1"/>
  <c r="I246" i="1"/>
  <c r="I247" i="1"/>
  <c r="I248" i="1"/>
  <c r="I249" i="1"/>
  <c r="I250" i="1"/>
  <c r="I251" i="1"/>
  <c r="I253" i="1"/>
  <c r="I254" i="1"/>
  <c r="I256" i="1"/>
  <c r="I193" i="1"/>
  <c r="F195" i="1"/>
  <c r="F196" i="1"/>
  <c r="F197" i="1"/>
  <c r="F198" i="1"/>
  <c r="F201" i="1"/>
  <c r="F204" i="1"/>
  <c r="F205" i="1"/>
  <c r="F207" i="1"/>
  <c r="F209" i="1"/>
  <c r="F211" i="1"/>
  <c r="F213" i="1"/>
  <c r="F215" i="1"/>
  <c r="F216" i="1"/>
  <c r="F217" i="1"/>
  <c r="F218" i="1"/>
  <c r="F219" i="1"/>
  <c r="F221" i="1"/>
  <c r="F222" i="1"/>
  <c r="F224" i="1"/>
  <c r="F226" i="1"/>
  <c r="F227" i="1"/>
  <c r="F228" i="1"/>
  <c r="F229" i="1"/>
  <c r="F230" i="1"/>
  <c r="F232" i="1"/>
  <c r="F233" i="1"/>
  <c r="F235" i="1"/>
  <c r="F237" i="1"/>
  <c r="F238" i="1"/>
  <c r="F239" i="1"/>
  <c r="F240" i="1"/>
  <c r="F242" i="1"/>
  <c r="F243" i="1"/>
  <c r="F244" i="1"/>
  <c r="F245" i="1"/>
  <c r="F246" i="1"/>
  <c r="F247" i="1"/>
  <c r="F248" i="1"/>
  <c r="F249" i="1"/>
  <c r="F250" i="1"/>
  <c r="F251" i="1"/>
  <c r="F253" i="1"/>
  <c r="F254" i="1"/>
  <c r="F256" i="1"/>
  <c r="F193" i="1"/>
  <c r="G183" i="1"/>
  <c r="G182" i="1" s="1"/>
  <c r="F184" i="1"/>
  <c r="I181" i="1"/>
  <c r="I180" i="1"/>
  <c r="F180" i="1"/>
  <c r="F176" i="1"/>
  <c r="F171" i="1"/>
  <c r="F170" i="1"/>
  <c r="F169" i="1"/>
  <c r="I163" i="1"/>
  <c r="F163" i="1"/>
  <c r="F153" i="1"/>
  <c r="J127" i="1"/>
  <c r="I127" i="1" s="1"/>
  <c r="G127" i="1"/>
  <c r="F120" i="1" s="1"/>
  <c r="L129" i="1"/>
  <c r="L130" i="1"/>
  <c r="L131" i="1"/>
  <c r="L132" i="1"/>
  <c r="L133" i="1"/>
  <c r="L134" i="1"/>
  <c r="L128" i="1"/>
  <c r="L126" i="1"/>
  <c r="F98" i="1"/>
  <c r="I119" i="1"/>
  <c r="F119" i="1"/>
  <c r="L118" i="1"/>
  <c r="I118" i="1"/>
  <c r="F118" i="1"/>
  <c r="I117" i="1"/>
  <c r="F117" i="1"/>
  <c r="I116" i="1"/>
  <c r="L116" i="1"/>
  <c r="F116" i="1"/>
  <c r="I114" i="1"/>
  <c r="L114" i="1"/>
  <c r="I111" i="1"/>
  <c r="F111" i="1"/>
  <c r="I110" i="1"/>
  <c r="L110" i="1"/>
  <c r="F110" i="1"/>
  <c r="I109" i="1"/>
  <c r="L109" i="1"/>
  <c r="F109" i="1"/>
  <c r="I108" i="1"/>
  <c r="L108" i="1"/>
  <c r="F108" i="1"/>
  <c r="I107" i="1"/>
  <c r="F107" i="1"/>
  <c r="I106" i="1"/>
  <c r="F106" i="1"/>
  <c r="I105" i="1"/>
  <c r="F105" i="1"/>
  <c r="L105" i="1"/>
  <c r="L106" i="1"/>
  <c r="L107" i="1"/>
  <c r="I104" i="1"/>
  <c r="F99" i="1"/>
  <c r="I93" i="1"/>
  <c r="I92" i="1"/>
  <c r="I91" i="1"/>
  <c r="I90" i="1"/>
  <c r="F90" i="1"/>
  <c r="I89" i="1"/>
  <c r="F89" i="1"/>
  <c r="I88" i="1"/>
  <c r="F88" i="1"/>
  <c r="I87" i="1"/>
  <c r="F87" i="1"/>
  <c r="I86" i="1"/>
  <c r="F86" i="1"/>
  <c r="I85" i="1"/>
  <c r="F85" i="1"/>
  <c r="F84" i="1"/>
  <c r="I83" i="1"/>
  <c r="F83" i="1"/>
  <c r="I82" i="1"/>
  <c r="F82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1" i="1"/>
  <c r="F71" i="1"/>
  <c r="I69" i="1"/>
  <c r="F69" i="1"/>
  <c r="I68" i="1"/>
  <c r="F68" i="1"/>
  <c r="I66" i="1"/>
  <c r="F66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G45" i="1"/>
  <c r="H40" i="1"/>
  <c r="K40" i="1"/>
  <c r="F38" i="1"/>
  <c r="K25" i="1"/>
  <c r="K24" i="1" s="1"/>
  <c r="H25" i="1"/>
  <c r="H24" i="1" s="1"/>
  <c r="L27" i="1"/>
  <c r="I26" i="1"/>
  <c r="F26" i="1"/>
  <c r="G191" i="1" l="1"/>
  <c r="L329" i="1"/>
  <c r="L327" i="1"/>
  <c r="L418" i="1"/>
  <c r="L425" i="1"/>
  <c r="L349" i="1"/>
  <c r="L458" i="1"/>
  <c r="L233" i="1"/>
  <c r="L326" i="1"/>
  <c r="L351" i="1"/>
  <c r="L341" i="1"/>
  <c r="L331" i="1"/>
  <c r="L325" i="1"/>
  <c r="L428" i="1"/>
  <c r="L463" i="1"/>
  <c r="L436" i="1"/>
  <c r="L426" i="1"/>
  <c r="L459" i="1"/>
  <c r="L524" i="1"/>
  <c r="L456" i="1"/>
  <c r="L328" i="1"/>
  <c r="L330" i="1"/>
  <c r="L332" i="1"/>
  <c r="F223" i="1"/>
  <c r="I285" i="1"/>
  <c r="J280" i="1"/>
  <c r="I466" i="1"/>
  <c r="I277" i="1"/>
  <c r="G280" i="1"/>
  <c r="I416" i="1"/>
  <c r="F416" i="1"/>
  <c r="L119" i="1"/>
  <c r="F183" i="1"/>
  <c r="F182" i="1" s="1"/>
  <c r="F127" i="1"/>
  <c r="L127" i="1"/>
  <c r="I120" i="1"/>
  <c r="J45" i="1"/>
  <c r="I52" i="1"/>
  <c r="I51" i="1"/>
  <c r="F51" i="1"/>
  <c r="I50" i="1"/>
  <c r="F40" i="1"/>
  <c r="I44" i="1"/>
  <c r="F44" i="1"/>
  <c r="I43" i="1"/>
  <c r="F43" i="1"/>
  <c r="I42" i="1"/>
  <c r="F42" i="1"/>
  <c r="I41" i="1"/>
  <c r="F41" i="1"/>
  <c r="I35" i="1"/>
  <c r="F35" i="1"/>
  <c r="J25" i="1"/>
  <c r="G25" i="1"/>
  <c r="F21" i="1"/>
  <c r="J15" i="1"/>
  <c r="I15" i="1" s="1"/>
  <c r="G15" i="1"/>
  <c r="F15" i="1" s="1"/>
  <c r="G31" i="1"/>
  <c r="L523" i="1"/>
  <c r="L472" i="1"/>
  <c r="L427" i="1"/>
  <c r="L417" i="1"/>
  <c r="J362" i="1"/>
  <c r="G362" i="1"/>
  <c r="F362" i="1" s="1"/>
  <c r="I350" i="1"/>
  <c r="F350" i="1"/>
  <c r="I333" i="1"/>
  <c r="F333" i="1"/>
  <c r="J311" i="1"/>
  <c r="I311" i="1" s="1"/>
  <c r="G311" i="1"/>
  <c r="F311" i="1" s="1"/>
  <c r="L322" i="1"/>
  <c r="L321" i="1"/>
  <c r="L320" i="1"/>
  <c r="L319" i="1"/>
  <c r="L318" i="1"/>
  <c r="L317" i="1"/>
  <c r="L316" i="1"/>
  <c r="L315" i="1"/>
  <c r="L314" i="1"/>
  <c r="I306" i="1"/>
  <c r="I287" i="1"/>
  <c r="F287" i="1"/>
  <c r="L296" i="1"/>
  <c r="L294" i="1"/>
  <c r="L293" i="1"/>
  <c r="L291" i="1"/>
  <c r="L290" i="1"/>
  <c r="L278" i="1"/>
  <c r="L253" i="1"/>
  <c r="I234" i="1"/>
  <c r="F234" i="1"/>
  <c r="L250" i="1"/>
  <c r="L249" i="1"/>
  <c r="L248" i="1"/>
  <c r="L247" i="1"/>
  <c r="L246" i="1"/>
  <c r="L245" i="1"/>
  <c r="L244" i="1"/>
  <c r="L243" i="1"/>
  <c r="L242" i="1"/>
  <c r="L240" i="1"/>
  <c r="L239" i="1"/>
  <c r="I225" i="1"/>
  <c r="F225" i="1"/>
  <c r="L230" i="1"/>
  <c r="L229" i="1"/>
  <c r="L228" i="1"/>
  <c r="L227" i="1"/>
  <c r="L226" i="1"/>
  <c r="L221" i="1"/>
  <c r="L219" i="1"/>
  <c r="L218" i="1"/>
  <c r="L213" i="1"/>
  <c r="L212" i="1"/>
  <c r="L211" i="1"/>
  <c r="L210" i="1"/>
  <c r="L209" i="1"/>
  <c r="L208" i="1"/>
  <c r="L207" i="1"/>
  <c r="L205" i="1"/>
  <c r="L204" i="1"/>
  <c r="L201" i="1"/>
  <c r="L198" i="1"/>
  <c r="L197" i="1"/>
  <c r="J179" i="1"/>
  <c r="L180" i="1"/>
  <c r="G145" i="1"/>
  <c r="L124" i="1"/>
  <c r="I67" i="1"/>
  <c r="F67" i="1"/>
  <c r="I103" i="1"/>
  <c r="L117" i="1"/>
  <c r="L111" i="1"/>
  <c r="L99" i="1"/>
  <c r="L92" i="1"/>
  <c r="L91" i="1"/>
  <c r="L90" i="1"/>
  <c r="L89" i="1"/>
  <c r="L88" i="1"/>
  <c r="L87" i="1"/>
  <c r="L86" i="1"/>
  <c r="L85" i="1"/>
  <c r="L84" i="1"/>
  <c r="L83" i="1"/>
  <c r="L82" i="1"/>
  <c r="L80" i="1"/>
  <c r="L79" i="1"/>
  <c r="L78" i="1"/>
  <c r="L77" i="1"/>
  <c r="L76" i="1"/>
  <c r="L68" i="1"/>
  <c r="L64" i="1"/>
  <c r="L63" i="1"/>
  <c r="L62" i="1"/>
  <c r="L61" i="1"/>
  <c r="L60" i="1"/>
  <c r="L59" i="1"/>
  <c r="L58" i="1"/>
  <c r="L51" i="1"/>
  <c r="L50" i="1"/>
  <c r="J39" i="1"/>
  <c r="J31" i="1"/>
  <c r="J17" i="1"/>
  <c r="G17" i="1"/>
  <c r="F17" i="1" s="1"/>
  <c r="L23" i="1"/>
  <c r="L22" i="1"/>
  <c r="L21" i="1"/>
  <c r="L350" i="1" l="1"/>
  <c r="L416" i="1"/>
  <c r="I362" i="1"/>
  <c r="L362" i="1"/>
  <c r="J303" i="1"/>
  <c r="G303" i="1"/>
  <c r="I280" i="1"/>
  <c r="F214" i="1"/>
  <c r="I55" i="1"/>
  <c r="F466" i="1"/>
  <c r="G520" i="1"/>
  <c r="F521" i="1"/>
  <c r="I214" i="1"/>
  <c r="F306" i="1"/>
  <c r="I49" i="1"/>
  <c r="I45" i="1"/>
  <c r="G24" i="1"/>
  <c r="F24" i="1" s="1"/>
  <c r="F25" i="1"/>
  <c r="L42" i="1"/>
  <c r="L43" i="1"/>
  <c r="L41" i="1"/>
  <c r="L35" i="1"/>
  <c r="L16" i="1"/>
  <c r="L44" i="1"/>
  <c r="G39" i="1"/>
  <c r="F39" i="1" s="1"/>
  <c r="I192" i="1"/>
  <c r="F192" i="1"/>
  <c r="I423" i="1"/>
  <c r="L423" i="1" s="1"/>
  <c r="I368" i="1"/>
  <c r="I367" i="1"/>
  <c r="I366" i="1" s="1"/>
  <c r="F368" i="1"/>
  <c r="F367" i="1"/>
  <c r="F366" i="1" s="1"/>
  <c r="I304" i="1"/>
  <c r="F304" i="1"/>
  <c r="J223" i="1"/>
  <c r="J191" i="1" s="1"/>
  <c r="I148" i="1"/>
  <c r="F148" i="1"/>
  <c r="I98" i="1"/>
  <c r="H31" i="1"/>
  <c r="J434" i="1"/>
  <c r="L364" i="1"/>
  <c r="F103" i="1"/>
  <c r="J178" i="1"/>
  <c r="F179" i="1"/>
  <c r="L52" i="1"/>
  <c r="I39" i="1"/>
  <c r="I40" i="1"/>
  <c r="J24" i="1"/>
  <c r="I24" i="1" s="1"/>
  <c r="I17" i="1"/>
  <c r="L17" i="1" s="1"/>
  <c r="K453" i="1"/>
  <c r="K31" i="1"/>
  <c r="L224" i="1"/>
  <c r="L323" i="1"/>
  <c r="L313" i="1"/>
  <c r="L312" i="1"/>
  <c r="L311" i="1"/>
  <c r="K311" i="1"/>
  <c r="H311" i="1"/>
  <c r="L434" i="1" l="1"/>
  <c r="J415" i="1"/>
  <c r="L304" i="1"/>
  <c r="L366" i="1"/>
  <c r="F520" i="1"/>
  <c r="I434" i="1"/>
  <c r="I415" i="1" s="1"/>
  <c r="I223" i="1"/>
  <c r="I453" i="1"/>
  <c r="H453" i="1"/>
  <c r="F453" i="1" s="1"/>
  <c r="L223" i="1"/>
  <c r="L225" i="1"/>
  <c r="I145" i="1"/>
  <c r="L146" i="1"/>
  <c r="I72" i="1"/>
  <c r="I54" i="1" s="1"/>
  <c r="F145" i="1"/>
  <c r="F34" i="1"/>
  <c r="I25" i="1"/>
  <c r="I31" i="1"/>
  <c r="I34" i="1"/>
  <c r="F31" i="1"/>
  <c r="J145" i="1"/>
  <c r="I179" i="1"/>
  <c r="I178" i="1"/>
  <c r="G178" i="1"/>
  <c r="F178" i="1" s="1"/>
  <c r="L310" i="1"/>
  <c r="K17" i="1"/>
  <c r="K521" i="1"/>
  <c r="K466" i="1"/>
  <c r="L464" i="1"/>
  <c r="K415" i="1"/>
  <c r="K434" i="1"/>
  <c r="H434" i="1"/>
  <c r="K426" i="1"/>
  <c r="H426" i="1"/>
  <c r="K423" i="1"/>
  <c r="H423" i="1"/>
  <c r="K367" i="1"/>
  <c r="K366" i="1" s="1"/>
  <c r="H367" i="1"/>
  <c r="H366" i="1" s="1"/>
  <c r="K362" i="1"/>
  <c r="H362" i="1"/>
  <c r="K350" i="1"/>
  <c r="H350" i="1"/>
  <c r="K333" i="1"/>
  <c r="H333" i="1"/>
  <c r="L348" i="1"/>
  <c r="L324" i="1"/>
  <c r="L289" i="1"/>
  <c r="L297" i="1"/>
  <c r="L288" i="1"/>
  <c r="K287" i="1"/>
  <c r="H287" i="1"/>
  <c r="L286" i="1"/>
  <c r="K285" i="1"/>
  <c r="H285" i="1"/>
  <c r="L284" i="1"/>
  <c r="K281" i="1"/>
  <c r="H281" i="1"/>
  <c r="L279" i="1"/>
  <c r="K277" i="1"/>
  <c r="H277" i="1"/>
  <c r="L256" i="1"/>
  <c r="K255" i="1"/>
  <c r="H255" i="1"/>
  <c r="L254" i="1"/>
  <c r="K252" i="1"/>
  <c r="H252" i="1"/>
  <c r="L237" i="1"/>
  <c r="L235" i="1"/>
  <c r="K234" i="1"/>
  <c r="L216" i="1"/>
  <c r="L217" i="1"/>
  <c r="L222" i="1"/>
  <c r="L215" i="1"/>
  <c r="K214" i="1"/>
  <c r="H214" i="1"/>
  <c r="L195" i="1"/>
  <c r="L196" i="1"/>
  <c r="L193" i="1"/>
  <c r="L184" i="1"/>
  <c r="K183" i="1"/>
  <c r="K182" i="1" s="1"/>
  <c r="J183" i="1"/>
  <c r="J182" i="1" s="1"/>
  <c r="H183" i="1"/>
  <c r="L181" i="1"/>
  <c r="K179" i="1"/>
  <c r="K178" i="1" s="1"/>
  <c r="H179" i="1"/>
  <c r="H178" i="1" s="1"/>
  <c r="L148" i="1"/>
  <c r="L123" i="1"/>
  <c r="K121" i="1"/>
  <c r="H121" i="1"/>
  <c r="H120" i="1" s="1"/>
  <c r="L104" i="1"/>
  <c r="K103" i="1"/>
  <c r="H103" i="1"/>
  <c r="H98" i="1" s="1"/>
  <c r="L74" i="1"/>
  <c r="L75" i="1"/>
  <c r="L93" i="1"/>
  <c r="L73" i="1"/>
  <c r="L71" i="1"/>
  <c r="L69" i="1"/>
  <c r="K67" i="1"/>
  <c r="H67" i="1"/>
  <c r="L57" i="1"/>
  <c r="L66" i="1"/>
  <c r="L56" i="1"/>
  <c r="K55" i="1"/>
  <c r="H55" i="1"/>
  <c r="G55" i="1"/>
  <c r="G54" i="1" s="1"/>
  <c r="K49" i="1"/>
  <c r="H49" i="1"/>
  <c r="K39" i="1"/>
  <c r="H39" i="1"/>
  <c r="L38" i="1"/>
  <c r="L26" i="1"/>
  <c r="L19" i="1"/>
  <c r="L20" i="1"/>
  <c r="L18" i="1"/>
  <c r="L13" i="1"/>
  <c r="H17" i="1"/>
  <c r="K15" i="1"/>
  <c r="H15" i="1"/>
  <c r="K11" i="1"/>
  <c r="G10" i="1"/>
  <c r="H11" i="1"/>
  <c r="I182" i="1" l="1"/>
  <c r="H54" i="1"/>
  <c r="F54" i="1" s="1"/>
  <c r="K54" i="1"/>
  <c r="L453" i="1"/>
  <c r="H415" i="1"/>
  <c r="L145" i="1"/>
  <c r="K520" i="1"/>
  <c r="I521" i="1"/>
  <c r="K303" i="1"/>
  <c r="I303" i="1" s="1"/>
  <c r="H303" i="1"/>
  <c r="F303" i="1" s="1"/>
  <c r="K191" i="1"/>
  <c r="I191" i="1" s="1"/>
  <c r="H191" i="1"/>
  <c r="H280" i="1"/>
  <c r="F49" i="1"/>
  <c r="H45" i="1"/>
  <c r="F72" i="1"/>
  <c r="J10" i="1"/>
  <c r="J530" i="1" s="1"/>
  <c r="F10" i="1"/>
  <c r="H145" i="1"/>
  <c r="K145" i="1"/>
  <c r="L277" i="1"/>
  <c r="F281" i="1"/>
  <c r="K280" i="1"/>
  <c r="I121" i="1"/>
  <c r="I183" i="1"/>
  <c r="F55" i="1"/>
  <c r="H10" i="1"/>
  <c r="L40" i="1"/>
  <c r="L192" i="1"/>
  <c r="K10" i="1"/>
  <c r="I11" i="1"/>
  <c r="L24" i="1"/>
  <c r="F285" i="1"/>
  <c r="L178" i="1"/>
  <c r="L39" i="1"/>
  <c r="K530" i="1" l="1"/>
  <c r="H530" i="1"/>
  <c r="I10" i="1"/>
  <c r="L303" i="1"/>
  <c r="I520" i="1"/>
  <c r="L520" i="1" s="1"/>
  <c r="L521" i="1"/>
  <c r="L281" i="1"/>
  <c r="F280" i="1"/>
  <c r="F45" i="1"/>
  <c r="L45" i="1" s="1"/>
  <c r="L54" i="1"/>
  <c r="L182" i="1"/>
  <c r="L287" i="1"/>
  <c r="L34" i="1"/>
  <c r="L255" i="1"/>
  <c r="L103" i="1"/>
  <c r="L234" i="1"/>
  <c r="L98" i="1"/>
  <c r="L361" i="1"/>
  <c r="L25" i="1"/>
  <c r="L252" i="1"/>
  <c r="L15" i="1"/>
  <c r="L214" i="1"/>
  <c r="L67" i="1"/>
  <c r="L183" i="1"/>
  <c r="L49" i="1"/>
  <c r="L121" i="1"/>
  <c r="L72" i="1"/>
  <c r="L120" i="1"/>
  <c r="L31" i="1"/>
  <c r="L55" i="1"/>
  <c r="L179" i="1"/>
  <c r="L11" i="1"/>
  <c r="L285" i="1"/>
  <c r="I530" i="1" l="1"/>
  <c r="L280" i="1"/>
  <c r="L365" i="1"/>
  <c r="L10" i="1"/>
  <c r="L502" i="1"/>
  <c r="F191" i="1"/>
  <c r="L191" i="1" s="1"/>
  <c r="F434" i="1"/>
  <c r="L415" i="1" s="1"/>
  <c r="L411" i="1"/>
  <c r="G371" i="1"/>
  <c r="L371" i="1" l="1"/>
  <c r="G530" i="1"/>
  <c r="F530" i="1" s="1"/>
  <c r="L530" i="1" s="1"/>
</calcChain>
</file>

<file path=xl/sharedStrings.xml><?xml version="1.0" encoding="utf-8"?>
<sst xmlns="http://schemas.openxmlformats.org/spreadsheetml/2006/main" count="3181" uniqueCount="353">
  <si>
    <t>L.p</t>
  </si>
  <si>
    <t>DZIAŁ</t>
  </si>
  <si>
    <t>ROZDZIAŁ</t>
  </si>
  <si>
    <t>WYKONANIE W ZŁ</t>
  </si>
  <si>
    <t>%</t>
  </si>
  <si>
    <t>ZADAŃ WŁASNYCH I ZLECONYCH</t>
  </si>
  <si>
    <t>WYDATKI</t>
  </si>
  <si>
    <t>PLAN PO ZMIANACH W ZŁ</t>
  </si>
  <si>
    <t>1</t>
  </si>
  <si>
    <t>2</t>
  </si>
  <si>
    <t>3</t>
  </si>
  <si>
    <t>PLAN</t>
  </si>
  <si>
    <t>WYDATKI BIEŻĄCE</t>
  </si>
  <si>
    <t>WYKONANIE</t>
  </si>
  <si>
    <t>WYDATKI MAJĄTKOWE</t>
  </si>
  <si>
    <t>010</t>
  </si>
  <si>
    <t>01009</t>
  </si>
  <si>
    <t>SPÓŁKI WODNE</t>
  </si>
  <si>
    <t>01030</t>
  </si>
  <si>
    <t>IZBY ROLNICZE</t>
  </si>
  <si>
    <t>01095</t>
  </si>
  <si>
    <t>400</t>
  </si>
  <si>
    <t>40002</t>
  </si>
  <si>
    <t>DROGI PUBLICZNE GMINNE</t>
  </si>
  <si>
    <t>600</t>
  </si>
  <si>
    <t>60016</t>
  </si>
  <si>
    <t>4</t>
  </si>
  <si>
    <t>700</t>
  </si>
  <si>
    <t>GOSPODARKA MIESZKANIOWA</t>
  </si>
  <si>
    <t>70005</t>
  </si>
  <si>
    <t>5</t>
  </si>
  <si>
    <t>710</t>
  </si>
  <si>
    <t>DZIAŁALNOŚĆ USŁUGOWA</t>
  </si>
  <si>
    <t>71035</t>
  </si>
  <si>
    <t>CMENTARZE</t>
  </si>
  <si>
    <t>6</t>
  </si>
  <si>
    <t>750</t>
  </si>
  <si>
    <t>ADMINISTRACJA PUBLICZNA</t>
  </si>
  <si>
    <t>75011</t>
  </si>
  <si>
    <t>URZĘDY WOJEWÓDZKIE</t>
  </si>
  <si>
    <t>75022</t>
  </si>
  <si>
    <t>75023</t>
  </si>
  <si>
    <t>75095</t>
  </si>
  <si>
    <t>7</t>
  </si>
  <si>
    <t>751</t>
  </si>
  <si>
    <t>75101</t>
  </si>
  <si>
    <t>8</t>
  </si>
  <si>
    <t>754</t>
  </si>
  <si>
    <t>75412</t>
  </si>
  <si>
    <t>OCHOTNICZE STRAŻE POŻARNE</t>
  </si>
  <si>
    <t>10</t>
  </si>
  <si>
    <t>757</t>
  </si>
  <si>
    <t>OBSŁUGA DŁUGU PUBLICZNEGO</t>
  </si>
  <si>
    <t>75702</t>
  </si>
  <si>
    <t>OBSŁUGA PAPIERÓW WARTOŚCIOWYCH, KREDYTÓW I POŻYCZEK JST.</t>
  </si>
  <si>
    <t>11</t>
  </si>
  <si>
    <t>758</t>
  </si>
  <si>
    <t>RÓŻNE ROZLICZENIA</t>
  </si>
  <si>
    <t>75818</t>
  </si>
  <si>
    <t>12</t>
  </si>
  <si>
    <t>801</t>
  </si>
  <si>
    <t>80101</t>
  </si>
  <si>
    <t>SZKOŁY PODSTAWOWE</t>
  </si>
  <si>
    <t>80103</t>
  </si>
  <si>
    <t>80110</t>
  </si>
  <si>
    <t>GIMNAZJA</t>
  </si>
  <si>
    <t>80113</t>
  </si>
  <si>
    <t>DOWOŻENIE UCZNIÓW DO SZKÓŁ</t>
  </si>
  <si>
    <t>80146</t>
  </si>
  <si>
    <t>80195</t>
  </si>
  <si>
    <t>13</t>
  </si>
  <si>
    <t>851</t>
  </si>
  <si>
    <t>OCHRONA ZDROWIA</t>
  </si>
  <si>
    <t>85121</t>
  </si>
  <si>
    <t>LECZNICTWO AMBULATORYJNE</t>
  </si>
  <si>
    <t>85153</t>
  </si>
  <si>
    <t>ZWALCZANIE NARKOMANII</t>
  </si>
  <si>
    <t>85154</t>
  </si>
  <si>
    <t>PRZECIWDZIAŁANIE ALKOHOLIZMOWI</t>
  </si>
  <si>
    <t>14</t>
  </si>
  <si>
    <t>852</t>
  </si>
  <si>
    <t>POMOC SPOŁECZNA</t>
  </si>
  <si>
    <t>85202</t>
  </si>
  <si>
    <t>DOMY POMOCY SPOŁECZNEJ</t>
  </si>
  <si>
    <t>85213</t>
  </si>
  <si>
    <t>85214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</si>
  <si>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</si>
  <si>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</si>
  <si>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</si>
  <si>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</si>
  <si>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</si>
  <si>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</si>
  <si>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</si>
  <si>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85295</t>
  </si>
  <si>
    <t>ŚWIADCZENIA RODZINNE, ŚWIADCZENIA Z FUNDUSZU ALIMENTACYJNEGO ORAZ SKŁADKI NA UBEZPIECZENIA EMERYTALNE I RENTOWE Z UBEZPIECZENIA SPOŁECZNEGO</t>
  </si>
  <si>
    <t>85212</t>
  </si>
  <si>
    <t>15</t>
  </si>
  <si>
    <t>853</t>
  </si>
  <si>
    <t>85311</t>
  </si>
  <si>
    <t>16</t>
  </si>
  <si>
    <t>854</t>
  </si>
  <si>
    <t>85415</t>
  </si>
  <si>
    <t>900</t>
  </si>
  <si>
    <t>90001</t>
  </si>
  <si>
    <t>90004</t>
  </si>
  <si>
    <t>90005</t>
  </si>
  <si>
    <t>90015</t>
  </si>
  <si>
    <t>OŚWIETLENIE ULIC, PLACÓW I DRÓG</t>
  </si>
  <si>
    <t>90095</t>
  </si>
  <si>
    <t>POZOSTAŁA DZIAŁALNOŚĆ</t>
  </si>
  <si>
    <t>921</t>
  </si>
  <si>
    <t>KULTURA I OCHRONA DZIEDZICTWA NARODOWEGO</t>
  </si>
  <si>
    <t>92109</t>
  </si>
  <si>
    <t>92116</t>
  </si>
  <si>
    <t>BIBLIOTEKI</t>
  </si>
  <si>
    <t>926</t>
  </si>
  <si>
    <t>92695</t>
  </si>
  <si>
    <t>RAZEM WYDATKI</t>
  </si>
  <si>
    <t>,</t>
  </si>
  <si>
    <t>SKŁADKI NA UBEZPIECZENIE ZDROWOTNE OPŁACANE ZA OSOBY POBIERAJĄCE NIEKTÓRE ŚWIADCZENIA Z POMOCY SPOŁECZNEJ, NIEKTÓRE ŚWIADCZENIA RODZINNE ORAZ ZA OSOBY UCZESTNICZĄCE W ZAJĘCIACH W CENTRUM INTEGRACJI SPOŁECZNEJ</t>
  </si>
  <si>
    <t>EDUKACYJNA OPIEKA WYCHOWAWCZA</t>
  </si>
  <si>
    <t xml:space="preserve">KULTURA FIZYCZNA </t>
  </si>
  <si>
    <t>DOSTARCZANIE WODY</t>
  </si>
  <si>
    <t>80104</t>
  </si>
  <si>
    <t xml:space="preserve">PRZEDSZKOLA </t>
  </si>
  <si>
    <t xml:space="preserve">                                   Załącznik nr 3</t>
  </si>
  <si>
    <t>80106</t>
  </si>
  <si>
    <t>INNE FORMY WYCHOWANIA PRZEDSZKOLNEGO</t>
  </si>
  <si>
    <t>85206</t>
  </si>
  <si>
    <t>WSPIERANIE RODZINY</t>
  </si>
  <si>
    <t>OKREŚLENIE RODZAJU WYDATKÓW</t>
  </si>
  <si>
    <t>rezerwy</t>
  </si>
  <si>
    <t>różne opłaty i składki</t>
  </si>
  <si>
    <t>inne formy pomocy dla uczniów</t>
  </si>
  <si>
    <t>9</t>
  </si>
  <si>
    <t>wpłaty gmin na rzecz izb rolniczych w wysokości 2% uzyskanych wpłat z podatku rolnego</t>
  </si>
  <si>
    <t>§</t>
  </si>
  <si>
    <t>4300</t>
  </si>
  <si>
    <t>zakup usług pozostałych</t>
  </si>
  <si>
    <t>4430</t>
  </si>
  <si>
    <t>2850</t>
  </si>
  <si>
    <t>4110</t>
  </si>
  <si>
    <t xml:space="preserve">składki na ubezpieczenia społeczne 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</si>
  <si>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</si>
  <si>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</si>
  <si>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</si>
  <si>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</si>
  <si>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</si>
  <si>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</si>
  <si>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4520</t>
  </si>
  <si>
    <t>4610</t>
  </si>
  <si>
    <t>koszty postępowania sądowego i prokuratorskiego</t>
  </si>
  <si>
    <t>6050</t>
  </si>
  <si>
    <t>4260</t>
  </si>
  <si>
    <t>zakup energii</t>
  </si>
  <si>
    <t>4010</t>
  </si>
  <si>
    <t>4040</t>
  </si>
  <si>
    <t>4410</t>
  </si>
  <si>
    <t>4440</t>
  </si>
  <si>
    <t>4700</t>
  </si>
  <si>
    <t>dodatkowe wynagrodzenie roczne</t>
  </si>
  <si>
    <t>podróże służbowe krajowe</t>
  </si>
  <si>
    <t>Odpisy na zakładowy fundusz świadczeń socjalnych</t>
  </si>
  <si>
    <t>3030</t>
  </si>
  <si>
    <t>różne wydatki na rzecz osób fizycznych</t>
  </si>
  <si>
    <t>3020</t>
  </si>
  <si>
    <t>4100</t>
  </si>
  <si>
    <t>4240</t>
  </si>
  <si>
    <t>4270</t>
  </si>
  <si>
    <t>4280</t>
  </si>
  <si>
    <t>4360</t>
  </si>
  <si>
    <t>6060</t>
  </si>
  <si>
    <t>zakup usług zdrowotnych</t>
  </si>
  <si>
    <t>szkolenia pracowników niebędących członkami korpusu służby cywilnej</t>
  </si>
  <si>
    <t>różne wydatki na rzecz osób fizycznych (sołtysi)</t>
  </si>
  <si>
    <t>4309</t>
  </si>
  <si>
    <t>4219</t>
  </si>
  <si>
    <t>8010</t>
  </si>
  <si>
    <t>8110</t>
  </si>
  <si>
    <t>4810</t>
  </si>
  <si>
    <t>zakup pomocy naukowych, dydaktycznych i książek</t>
  </si>
  <si>
    <t>wydatki osobowe niezaliczone do wynagrodzeń </t>
  </si>
  <si>
    <t>zakup usług remontowych</t>
  </si>
  <si>
    <t>3240</t>
  </si>
  <si>
    <t>stypendia  dla uczniów (stypendia Wójta)</t>
  </si>
  <si>
    <t>4330</t>
  </si>
  <si>
    <t>zakup usług przez jednostki samorządu terytorialnego od innych jednostek samorządu terytorialnego</t>
  </si>
  <si>
    <t>4130</t>
  </si>
  <si>
    <t>3110</t>
  </si>
  <si>
    <t>świadczenia społeczne</t>
  </si>
  <si>
    <t>składki na ubezpieczenie zdrowotne</t>
  </si>
  <si>
    <t>2320</t>
  </si>
  <si>
    <t>4019</t>
  </si>
  <si>
    <t>4119</t>
  </si>
  <si>
    <t>4129</t>
  </si>
  <si>
    <t>4179</t>
  </si>
  <si>
    <t>3260</t>
  </si>
  <si>
    <t xml:space="preserve"> wynagrodzenia osobowe pracowników</t>
  </si>
  <si>
    <t> rozliczenia z bankami związane z obsługą długu publicznego</t>
  </si>
  <si>
    <t>odsetki od samorządowych papierów wartościowych lub zaciągniętych przez jednostkę samorządu terytorialnego kredytów i pożyczek</t>
  </si>
  <si>
    <t>wydatki inwestycyjne jednostek budżetowych</t>
  </si>
  <si>
    <t>opłaty na rzecz budżetów jednostek samorządu terytorialnego</t>
  </si>
  <si>
    <t xml:space="preserve">zakup usług pozostałych </t>
  </si>
  <si>
    <t>opłaty z tytułu zakupu usług telekomunikacyjnych</t>
  </si>
  <si>
    <t xml:space="preserve">opłaty z tytułu zakupu usług telekomunikacyjnych </t>
  </si>
  <si>
    <t>75107</t>
  </si>
  <si>
    <t>WYBORY PREZYDENTA RZECZYPOSPOLITEJ POLSKIEJ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</si>
  <si>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</si>
  <si>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</si>
  <si>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</si>
  <si>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opłaty z tytułu usług telekomunikacyjnych</t>
  </si>
  <si>
    <t xml:space="preserve">wydatki inwestycyjne jednostek budżetowych  </t>
  </si>
  <si>
    <t>71004</t>
  </si>
  <si>
    <t>4220</t>
  </si>
  <si>
    <t>75085</t>
  </si>
  <si>
    <t>4018</t>
  </si>
  <si>
    <t>4118</t>
  </si>
  <si>
    <t>4128</t>
  </si>
  <si>
    <t>4218</t>
  </si>
  <si>
    <t>4308</t>
  </si>
  <si>
    <t>85195</t>
  </si>
  <si>
    <t>85230</t>
  </si>
  <si>
    <t>85416</t>
  </si>
  <si>
    <t>855</t>
  </si>
  <si>
    <t>90013</t>
  </si>
  <si>
    <t>85501</t>
  </si>
  <si>
    <t>85502</t>
  </si>
  <si>
    <t>85503</t>
  </si>
  <si>
    <t>85504</t>
  </si>
  <si>
    <t>85508</t>
  </si>
  <si>
    <t>85510</t>
  </si>
  <si>
    <t>odpisy na zakładowy fundusz świadczeń socjalnych</t>
  </si>
  <si>
    <t>PLANY ZAGOSPODAROWANIA PRZESTRZENNEGO</t>
  </si>
  <si>
    <t>zakup środków żywności</t>
  </si>
  <si>
    <t>URZĘDY GMIN (MIAST            I MIAST NA PRAWACH POWIATU)</t>
  </si>
  <si>
    <t>WSPÓLNA OBSŁUGA JEDNOSTEK SAMORZĄDU TERYTORIALNEGO</t>
  </si>
  <si>
    <t>wynagrodzenia osobowe pracowników</t>
  </si>
  <si>
    <t>REALIZACJA ZADAŃ WYMAGAJĄCYCH STOSOWANIA SPECJALNEJ ORGANIZACJI NAUKI                      I METOD PRACY DLA DZIECI I MŁODZIEŻY W SZKOŁACH PODSTAWOWYCH, GIMNAZJACH, LICEACH OGÓLNOKSZTAŁCĄCYCH, LICEACH PROFILOWANYCH          I SZKOŁACH ZAWODOWYCH ORAZ SZKOŁACH ARTYSTYCZNYCH</t>
  </si>
  <si>
    <t>POMOC W ZAKRESIE DOŻYWIANIA</t>
  </si>
  <si>
    <t>POMOC MATERIALNA DLA UCZNIÓW O CHARAKTERZE SOCJALNYM</t>
  </si>
  <si>
    <t>POMOC MATERIALNA DLA UCZNIÓW O CHARAKTERZE MOTYWACYJNYM</t>
  </si>
  <si>
    <t>RODZINA</t>
  </si>
  <si>
    <t>ŚWIADCZENIA WYCHOWAWCZE</t>
  </si>
  <si>
    <t>KARTA DUŻEJ RODZINY</t>
  </si>
  <si>
    <t>RODZINY ZASTĘPCZE</t>
  </si>
  <si>
    <t>DZIAŁALNOŚC PLACÓWEK OPIEKUŃCZO-WYCHOWAWCZYCH</t>
  </si>
  <si>
    <t>UTRZYMANIE ZIELENI         W MIASTACH I GMINACH</t>
  </si>
  <si>
    <t>SCHRONISKA DLA ZWIERZĄT</t>
  </si>
  <si>
    <t>OCHRONA POWIETRZA ATMOSFERYCZNEGO                I KLIMATU</t>
  </si>
  <si>
    <t>REHABILITACJA ZAWODOWA                           I SPOŁECZNA OSÓB NIEPEŁNOSPRAWNYCH</t>
  </si>
  <si>
    <t>USŁUGI OPIEKUŃCZE              I SPECJALISTYCZNE USŁUGI OPIEKUŃCZE</t>
  </si>
  <si>
    <t>wynagrodzenia agencyjno-prowizyjne</t>
  </si>
  <si>
    <t>GOSPODARKA GRUNTAMI                         I NIERUCHOMOŚCIAMI</t>
  </si>
  <si>
    <t>ROLNICTWO                                  I ŁOWIECTWO</t>
  </si>
  <si>
    <t>ODDZIAŁY PRZEDSZKOLNE                   W SZKOŁACH PODSTAWOWYCH</t>
  </si>
  <si>
    <t xml:space="preserve">POZOSTAŁA DZIAŁALNOŚĆ </t>
  </si>
  <si>
    <t>17</t>
  </si>
  <si>
    <t>18</t>
  </si>
  <si>
    <t>zakup środków dydaktycznych i książek</t>
  </si>
  <si>
    <t>dotacje celowa przekazane dla powiatu na zadania bieżące realizowane na podstawie porozumień (umów) między jednostkami samorządu terytorialnego</t>
  </si>
  <si>
    <t>4228</t>
  </si>
  <si>
    <t>4229</t>
  </si>
  <si>
    <t>2820</t>
  </si>
  <si>
    <t>4178</t>
  </si>
  <si>
    <t>85278</t>
  </si>
  <si>
    <t>92195</t>
  </si>
  <si>
    <t>dotacja celowa z budżetu na finansowanie lub dofinansowanie zadań zleconych do realizacji stowarzyszeniom</t>
  </si>
  <si>
    <t>koszty postępowania sądowego                          i prokuratorskiego</t>
  </si>
  <si>
    <t>USUWANIE SKUTKÓW KLĘSK ŻYWIOŁOWYCH</t>
  </si>
  <si>
    <t>zakup środków dydaktycznych                   i książek</t>
  </si>
  <si>
    <t>WYTWARZANIE                I ZAOPATRYWANIE                 W ENERGIĘ ELEKTYRCZNĄ, GAZ                   I WODĘ</t>
  </si>
  <si>
    <t>zakup środków dydaktycznych                    i książek</t>
  </si>
  <si>
    <t>zakup środków dydaktycznych             i książek</t>
  </si>
  <si>
    <t>60014</t>
  </si>
  <si>
    <t>DROGI PUBLICZNE POWIATOWE</t>
  </si>
  <si>
    <t>6057</t>
  </si>
  <si>
    <t>6059</t>
  </si>
  <si>
    <t>75864</t>
  </si>
  <si>
    <t>4017</t>
  </si>
  <si>
    <t>4117</t>
  </si>
  <si>
    <t>4127</t>
  </si>
  <si>
    <t>4217</t>
  </si>
  <si>
    <t>4247</t>
  </si>
  <si>
    <t>6067</t>
  </si>
  <si>
    <t>6069</t>
  </si>
  <si>
    <t>TRANSPORT I ŁĄCZNOŚĆ</t>
  </si>
  <si>
    <t>RADY GMIN (MIAST I MIAST NA PRAWACH POWIATU)</t>
  </si>
  <si>
    <t xml:space="preserve">URZĘDY NACZELNYCH ORGANÓW I WŁADZY PAŃSTWOWEJ, KONTROLI            I OCHRONY PRAWA </t>
  </si>
  <si>
    <t>BEZPIECZEŃSTWO PUBLICZNE I OCHRONA PRZECIWPOŻAROWA</t>
  </si>
  <si>
    <t>REZERWY OGÓLNE I CELOWE</t>
  </si>
  <si>
    <t>OŚWIATA I WYCHOWANIE</t>
  </si>
  <si>
    <t>ZASIŁKI OKRESOWE, CELOWE I POMOC                                    W NATURZE ORAZ SKŁADKI NA UBEZPIECZENIA EMERYTALNE I RENTOWE</t>
  </si>
  <si>
    <t>POZOSTAŁE ZADANIA                     W ZAKRESIE POLITYKI SPOŁECZNEJ</t>
  </si>
  <si>
    <t>ŚWIADCZENIA RODZINNE, ŚWIADCZENIA Z FUNDUSZU ALIMENTACYJNEGO ORAZ SKŁADKI NA UBEZPIECZENIA EMERYTALNE I RENTOWE                              Z UBEZPIECZENIA SPOŁECZNEGO</t>
  </si>
  <si>
    <t>GOSPODARKA ŚCIEKOWA       I OCHRONA WÓD</t>
  </si>
  <si>
    <t>DOMY I OŚRODKI KULTURY, ŚWIETLICE I KLUBY</t>
  </si>
  <si>
    <t>składki na ubezpieczenia społeczne</t>
  </si>
  <si>
    <t xml:space="preserve">wydatki na zakupy inwestycyjne jednostek budżetowych </t>
  </si>
  <si>
    <t>wydatki na zakupy inwestycyjne jednostek budżetowych</t>
  </si>
  <si>
    <t>REGIONALNE PROGRAMY OPERACYJNE 2014-2020 FINANSOWANE Z UDZIAŁEM ŚRODKÓW EUROPEJSKIEGO FUNDUSZU SPOŁECZNEGO</t>
  </si>
  <si>
    <t xml:space="preserve">wydatki  inwestycyjne jednostek budżetowych </t>
  </si>
  <si>
    <t>wynagrodzenie bezosobowe</t>
  </si>
  <si>
    <t>DOKSZTAŁCANIE                      I DOSKONALENIE NAUCZYCIELI</t>
  </si>
  <si>
    <t>GOSPODARKA KOMUNALNA                         I OCHRONA ŚRODOWISKA</t>
  </si>
  <si>
    <t>URZĘDY NACZELNYCH ORGANÓW I WŁADZY PAŃSTWOWEJ, KONTROLI           I OCHRONY PRAWA ORAZ SĄDOWNICTWA</t>
  </si>
  <si>
    <t>WYKONANIE BUDŻETU GMINY ZA  2018 ROK</t>
  </si>
  <si>
    <t>4570</t>
  </si>
  <si>
    <t> Odsetki od nieterminowych wpłat z tytułu pozostałych podatków i opłat</t>
  </si>
  <si>
    <t>75109</t>
  </si>
  <si>
    <t>Wybory do rad gmin, rad powiatów i sejmików województw, wybory wójtów, burmistrzów i prezydentów miast oraz referenda gminne, powiatowe i wojewódzkie</t>
  </si>
  <si>
    <t>Szkolenia pracowników niebędących członkami korpusu służby cywilnej</t>
  </si>
  <si>
    <t>4249</t>
  </si>
  <si>
    <t> Zakup środków dydaktycznych i książek</t>
  </si>
  <si>
    <t>Zakup środków żywności</t>
  </si>
  <si>
    <t>Odsetki od nieterminowych wpłat z tytułu pozostałych podatków i opłat</t>
  </si>
  <si>
    <t>80153</t>
  </si>
  <si>
    <t>Zapewnienie uczniom prawa do bezpłatnego dostępu do podręczników, materiałów edukacyjnych lub materiałów ćwiczeniowych</t>
  </si>
  <si>
    <t>Inne formy pomocy dla uczniów</t>
  </si>
  <si>
    <t xml:space="preserve"> Pozostała działalność</t>
  </si>
  <si>
    <t>Wynagrodzenia osobowe pracowników</t>
  </si>
  <si>
    <t xml:space="preserve">URZĘDY NACZELNYCH ORGANÓW  WŁADZY PAŃSTWOWEJ, KONTROLI            I OCHRONY PRAWA </t>
  </si>
  <si>
    <t>URZĘDY NACZELNYCH ORGANÓW  WŁADZY PAŃSTWOWEJ, KONTROLI           I OCHRONY PRAWA ORAZ SĄDOWNICTWA</t>
  </si>
  <si>
    <t>WYTWARZANIE I ZAOPATRYWANIE               W ENERGIĘ ELEKTYRCZNĄ, GAZ                   I WODĘ</t>
  </si>
  <si>
    <t>Zakup usług remontowych</t>
  </si>
  <si>
    <t>75075</t>
  </si>
  <si>
    <t>PROMOCJA JEDNOSTEK SAMORZĄDU TERYTORIALNEGO</t>
  </si>
  <si>
    <t>75113</t>
  </si>
  <si>
    <t>WYBORY DO PARLAMENTU EUROPEJSKIEGO</t>
  </si>
  <si>
    <t>6667</t>
  </si>
  <si>
    <t>Zwroty dotacji oraz płatności wykorzystanych niezgodnie z przeznaczeniem lub wykorzystanych z naruszeniem procedur, o których mowa w art. 184 ustawy, pobranych nienależnie lub w nadmiernej wysokości, dotyczące wydatków majątkowych</t>
  </si>
  <si>
    <t>REALIZACJA ZADAŃ WYMAGAJĄCYCH STOSOWANIA SPECJALNEJ ORGANIZACJI NAUKI                      I METOD PRACY DLA DZIECI I MŁODZIEŻY W SZKOŁACH PODSTAWOWYCH</t>
  </si>
  <si>
    <t>Wydatki osobowe niezaliczone do wynagrodzeń</t>
  </si>
  <si>
    <t>85513</t>
  </si>
  <si>
    <t>90003</t>
  </si>
  <si>
    <t>OCZYSZCZANIE MIAST I WSI</t>
  </si>
  <si>
    <t>19</t>
  </si>
  <si>
    <t>WYKONANIE BUDŻETU GMINY ZA  I PÓŁROCZE 2019 ROKU</t>
  </si>
  <si>
    <t>USŁUGI OPIEKUŃCZE  I SPECJALISTYCZNE USŁUGI OPIEKUŃCZE</t>
  </si>
  <si>
    <t>ZASIŁKI OKRESOWE, CELOWE I POMOC  W NATURZE ORAZ SKŁADKI NA UBEZPIECZENIA EMERYTALNE I RENTOWE</t>
  </si>
  <si>
    <t>URZĘDY GMIN (MIAST    I MIAST NA PRAWACH POWIATU)</t>
  </si>
  <si>
    <t xml:space="preserve">WYBORY DO RAD GMIN, RAD POWIATÓW I SEJMIKÓW WOJEWÓDZTW, WYBORÓW WÓJTÓW, BURMISTRZÓW I PREZYDENTÓW MIAST ORAZ REFERENDA GMINNE, POWIATOWE I WOJEWÓDZKIE </t>
  </si>
  <si>
    <t>składki na Fundusz Pracy oraz Solidarnościowy Fundusz Wsparcia Osób Niepełnosprawnych</t>
  </si>
  <si>
    <t>składki na ubezpieczenie społeczne</t>
  </si>
  <si>
    <t>DOKSZTAŁCANIE  I DOSKONALENIE NAUCZYCIELI</t>
  </si>
  <si>
    <t>SKŁADKI NA UBEZPIECZENIE ZDROWOTNE OPŁACANE ZA OSOBY POBIERAJĄCE NIEKTÓRE ŚWIADCZENIA Z POMOCY SPOŁECZNEJ  ORAZ ZA OSOBY UCZESTNICZĄCE W ZAJĘCIACH W CENTRUM INTEGRACJI SPOŁECZNEJ</t>
  </si>
  <si>
    <t>ŚWIADCZENIE WYCHOWAWCZE</t>
  </si>
  <si>
    <t>składki na ubezpieczenie zdrowotne</t>
  </si>
  <si>
    <t>GOSPODARKA ŚCIEKOWA I OCHRONA WÓD</t>
  </si>
  <si>
    <t>UTRZYMANIE ZIELENI  W MIASTACH I GMINACH</t>
  </si>
  <si>
    <t>OCHRONA POWIETRZA ATMOSFERYCZNEGO   I KLIMATU</t>
  </si>
  <si>
    <t>koszty postępowania sądowego i prokuratorskiego</t>
  </si>
  <si>
    <t>OBSŁUGA PAPIERÓW WARTOŚCIOWYCH, KREDYTÓW I POŻYCZEK JEDNOSTEK SAMORZĄDU TERYTORIALNEGO</t>
  </si>
  <si>
    <t>SKŁADKI NA UBEZPIECZENIE ZDROWTNE OPŁACANE ZA OSOBY POBIERAJĄCE NIEKTÓRE ŚWIADCZENIA RODZINNE, ZGODNIE Z PRZEPISAMI USTAWY O ŚWIADCZENIACH RODZINNYCH ORAZ ZA OSOBY POBIERAJĄCE ZASIŁKI DLA OPIEKUNÓW ZGODNIE Z PRZEPISMAI USTAWY  Z DNIA 4 KWIETNIA  2014 r. O USTALENIU I WYPŁACIE ZASIŁKÓW DLA OPIEKUNÓW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</si>
</sst>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i/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9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i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rgb="FF2C3A49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Times New Roman"/>
      <family val="1"/>
      <charset val="238"/>
    </font>
    <font>
      <b/>
      <sz val="10"/>
      <name val="Czcionka tekstu podstawowego"/>
      <charset val="238"/>
    </font>
    <font>
      <i/>
      <sz val="10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10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i/>
      <sz val="9"/>
      <color theme="1"/>
      <name val="Times New Roman"/>
      <family val="1"/>
      <charset val="238"/>
    </font>
    <font>
      <b/>
      <i/>
      <sz val="10"/>
      <color theme="1"/>
      <name val="Czcionka tekstu podstawowego"/>
      <charset val="238"/>
    </font>
    <font>
      <b/>
      <sz val="9.5"/>
      <color theme="1"/>
      <name val="Times New Roman"/>
      <family val="1"/>
      <charset val="238"/>
    </font>
    <font>
      <i/>
      <sz val="9.5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Verdana"/>
      <family val="2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i/>
      <sz val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/>
    </xf>
    <xf numFmtId="4" fontId="0" fillId="0" borderId="0" xfId="0" applyNumberFormat="1"/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0" borderId="0" xfId="0" applyFont="1" applyFill="1"/>
    <xf numFmtId="0" fontId="1" fillId="0" borderId="0" xfId="0" applyFont="1" applyFill="1" applyAlignment="1"/>
    <xf numFmtId="0" fontId="0" fillId="0" borderId="0" xfId="0" applyFont="1" applyFill="1" applyAlignment="1"/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17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13" fillId="0" borderId="0" xfId="0" applyFont="1"/>
    <xf numFmtId="0" fontId="20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49" fontId="26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right" vertical="center"/>
    </xf>
    <xf numFmtId="4" fontId="27" fillId="0" borderId="1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49" fontId="26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2" fontId="24" fillId="0" borderId="1" xfId="0" applyNumberFormat="1" applyFont="1" applyBorder="1" applyAlignment="1">
      <alignment vertical="center" wrapText="1"/>
    </xf>
    <xf numFmtId="2" fontId="15" fillId="0" borderId="1" xfId="0" applyNumberFormat="1" applyFont="1" applyBorder="1" applyAlignment="1">
      <alignment vertical="center" wrapText="1"/>
    </xf>
    <xf numFmtId="49" fontId="26" fillId="0" borderId="2" xfId="0" applyNumberFormat="1" applyFont="1" applyBorder="1" applyAlignment="1">
      <alignment vertical="center"/>
    </xf>
    <xf numFmtId="2" fontId="21" fillId="0" borderId="1" xfId="0" applyNumberFormat="1" applyFont="1" applyBorder="1" applyAlignment="1">
      <alignment vertical="center" wrapText="1"/>
    </xf>
    <xf numFmtId="49" fontId="26" fillId="0" borderId="4" xfId="0" applyNumberFormat="1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49" fontId="29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vertical="center" wrapText="1"/>
    </xf>
    <xf numFmtId="49" fontId="30" fillId="0" borderId="4" xfId="0" applyNumberFormat="1" applyFont="1" applyBorder="1" applyAlignment="1">
      <alignment vertical="center"/>
    </xf>
    <xf numFmtId="0" fontId="32" fillId="0" borderId="1" xfId="0" applyFont="1" applyBorder="1" applyAlignment="1">
      <alignment vertical="center" wrapText="1"/>
    </xf>
    <xf numFmtId="49" fontId="28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2" fontId="15" fillId="0" borderId="1" xfId="0" applyNumberFormat="1" applyFont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31" fillId="0" borderId="1" xfId="0" applyFont="1" applyBorder="1" applyAlignment="1">
      <alignment vertical="center" wrapText="1"/>
    </xf>
    <xf numFmtId="49" fontId="26" fillId="0" borderId="1" xfId="0" applyNumberFormat="1" applyFont="1" applyBorder="1" applyAlignment="1">
      <alignment vertical="center"/>
    </xf>
    <xf numFmtId="4" fontId="25" fillId="0" borderId="1" xfId="0" quotePrefix="1" applyNumberFormat="1" applyFont="1" applyFill="1" applyBorder="1" applyAlignment="1">
      <alignment horizontal="right" vertical="center"/>
    </xf>
    <xf numFmtId="49" fontId="24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2" fontId="21" fillId="2" borderId="1" xfId="0" applyNumberFormat="1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vertical="center" wrapText="1"/>
    </xf>
    <xf numFmtId="49" fontId="21" fillId="0" borderId="4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49" fontId="34" fillId="0" borderId="3" xfId="0" applyNumberFormat="1" applyFont="1" applyBorder="1" applyAlignment="1">
      <alignment horizontal="center" vertical="center"/>
    </xf>
    <xf numFmtId="0" fontId="35" fillId="0" borderId="1" xfId="0" applyFont="1" applyFill="1" applyBorder="1" applyAlignment="1">
      <alignment vertical="center" wrapText="1"/>
    </xf>
    <xf numFmtId="49" fontId="24" fillId="0" borderId="3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49" fontId="21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49" fontId="15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3" fillId="0" borderId="2" xfId="0" applyNumberFormat="1" applyFont="1" applyBorder="1" applyAlignment="1">
      <alignment vertical="center"/>
    </xf>
    <xf numFmtId="49" fontId="23" fillId="0" borderId="3" xfId="0" applyNumberFormat="1" applyFont="1" applyFill="1" applyBorder="1" applyAlignment="1">
      <alignment vertical="center"/>
    </xf>
    <xf numFmtId="49" fontId="26" fillId="0" borderId="2" xfId="0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vertical="center" wrapText="1"/>
    </xf>
    <xf numFmtId="49" fontId="23" fillId="0" borderId="3" xfId="0" applyNumberFormat="1" applyFont="1" applyBorder="1" applyAlignment="1">
      <alignment vertical="center"/>
    </xf>
    <xf numFmtId="49" fontId="26" fillId="0" borderId="3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8" fillId="0" borderId="3" xfId="0" applyNumberFormat="1" applyFont="1" applyFill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0" fontId="7" fillId="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0" fontId="21" fillId="0" borderId="0" xfId="0" applyFont="1"/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/>
    <xf numFmtId="0" fontId="37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 applyAlignment="1"/>
    <xf numFmtId="0" fontId="2" fillId="0" borderId="0" xfId="0" applyFont="1" applyFill="1"/>
    <xf numFmtId="49" fontId="15" fillId="0" borderId="4" xfId="0" applyNumberFormat="1" applyFont="1" applyBorder="1" applyAlignment="1">
      <alignment horizontal="center" vertical="center"/>
    </xf>
    <xf numFmtId="49" fontId="38" fillId="0" borderId="3" xfId="0" applyNumberFormat="1" applyFont="1" applyBorder="1" applyAlignment="1">
      <alignment vertical="center"/>
    </xf>
    <xf numFmtId="49" fontId="28" fillId="0" borderId="3" xfId="0" applyNumberFormat="1" applyFont="1" applyBorder="1" applyAlignment="1">
      <alignment vertical="center"/>
    </xf>
    <xf numFmtId="0" fontId="39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41" fillId="0" borderId="0" xfId="0" applyFont="1" applyAlignment="1">
      <alignment wrapText="1"/>
    </xf>
    <xf numFmtId="49" fontId="23" fillId="0" borderId="3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42" fillId="0" borderId="0" xfId="0" applyFont="1"/>
    <xf numFmtId="4" fontId="22" fillId="0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0" fontId="42" fillId="0" borderId="0" xfId="0" applyFont="1" applyAlignment="1">
      <alignment wrapText="1"/>
    </xf>
    <xf numFmtId="49" fontId="15" fillId="0" borderId="2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vertical="center"/>
    </xf>
    <xf numFmtId="4" fontId="22" fillId="0" borderId="4" xfId="0" applyNumberFormat="1" applyFont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2" fontId="43" fillId="0" borderId="1" xfId="0" applyNumberFormat="1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2" fontId="45" fillId="0" borderId="1" xfId="0" applyNumberFormat="1" applyFont="1" applyBorder="1" applyAlignment="1">
      <alignment vertical="center" wrapText="1"/>
    </xf>
    <xf numFmtId="2" fontId="46" fillId="0" borderId="1" xfId="0" applyNumberFormat="1" applyFont="1" applyBorder="1" applyAlignment="1">
      <alignment vertical="center" wrapText="1"/>
    </xf>
    <xf numFmtId="2" fontId="46" fillId="0" borderId="1" xfId="0" applyNumberFormat="1" applyFont="1" applyFill="1" applyBorder="1" applyAlignment="1">
      <alignment vertical="center" wrapText="1"/>
    </xf>
    <xf numFmtId="2" fontId="43" fillId="0" borderId="1" xfId="0" applyNumberFormat="1" applyFont="1" applyBorder="1" applyAlignment="1">
      <alignment vertical="center" wrapText="1"/>
    </xf>
    <xf numFmtId="2" fontId="44" fillId="0" borderId="1" xfId="0" applyNumberFormat="1" applyFont="1" applyBorder="1" applyAlignment="1">
      <alignment vertical="center" wrapText="1"/>
    </xf>
    <xf numFmtId="2" fontId="44" fillId="0" borderId="1" xfId="0" applyNumberFormat="1" applyFont="1" applyFill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1" fillId="0" borderId="1" xfId="0" applyFont="1" applyBorder="1" applyAlignment="1">
      <alignment wrapText="1"/>
    </xf>
    <xf numFmtId="2" fontId="43" fillId="0" borderId="1" xfId="0" applyNumberFormat="1" applyFont="1" applyBorder="1" applyAlignment="1">
      <alignment wrapText="1"/>
    </xf>
    <xf numFmtId="0" fontId="41" fillId="0" borderId="0" xfId="0" applyFont="1" applyAlignment="1">
      <alignment vertical="top" wrapText="1"/>
    </xf>
    <xf numFmtId="0" fontId="43" fillId="0" borderId="1" xfId="0" applyFont="1" applyFill="1" applyBorder="1" applyAlignment="1">
      <alignment vertical="center" wrapText="1"/>
    </xf>
    <xf numFmtId="0" fontId="44" fillId="0" borderId="1" xfId="0" applyFont="1" applyBorder="1" applyAlignment="1">
      <alignment vertical="top" wrapText="1"/>
    </xf>
    <xf numFmtId="0" fontId="46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/>
    <xf numFmtId="0" fontId="45" fillId="2" borderId="0" xfId="0" applyFont="1" applyFill="1" applyAlignment="1">
      <alignment vertical="center" wrapText="1"/>
    </xf>
    <xf numFmtId="0" fontId="45" fillId="2" borderId="1" xfId="0" applyFont="1" applyFill="1" applyBorder="1" applyAlignment="1">
      <alignment vertical="center" wrapText="1"/>
    </xf>
    <xf numFmtId="2" fontId="44" fillId="2" borderId="1" xfId="0" applyNumberFormat="1" applyFont="1" applyFill="1" applyBorder="1" applyAlignment="1">
      <alignment vertical="center" wrapText="1"/>
    </xf>
    <xf numFmtId="0" fontId="44" fillId="2" borderId="1" xfId="0" applyFont="1" applyFill="1" applyBorder="1" applyAlignment="1">
      <alignment vertical="center" wrapText="1"/>
    </xf>
    <xf numFmtId="0" fontId="41" fillId="2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wrapText="1"/>
    </xf>
    <xf numFmtId="0" fontId="45" fillId="0" borderId="1" xfId="0" applyFont="1" applyBorder="1" applyAlignment="1">
      <alignment wrapText="1"/>
    </xf>
    <xf numFmtId="4" fontId="48" fillId="0" borderId="1" xfId="0" applyNumberFormat="1" applyFont="1" applyFill="1" applyBorder="1" applyAlignment="1">
      <alignment vertical="center"/>
    </xf>
    <xf numFmtId="4" fontId="49" fillId="0" borderId="1" xfId="0" applyNumberFormat="1" applyFont="1" applyFill="1" applyBorder="1" applyAlignment="1">
      <alignment vertical="center"/>
    </xf>
    <xf numFmtId="4" fontId="48" fillId="0" borderId="1" xfId="0" applyNumberFormat="1" applyFont="1" applyBorder="1" applyAlignment="1">
      <alignment vertical="center"/>
    </xf>
    <xf numFmtId="4" fontId="49" fillId="0" borderId="1" xfId="0" applyNumberFormat="1" applyFont="1" applyBorder="1" applyAlignment="1">
      <alignment vertical="center"/>
    </xf>
    <xf numFmtId="4" fontId="48" fillId="0" borderId="1" xfId="0" quotePrefix="1" applyNumberFormat="1" applyFont="1" applyFill="1" applyBorder="1" applyAlignment="1">
      <alignment vertical="center"/>
    </xf>
    <xf numFmtId="4" fontId="49" fillId="0" borderId="4" xfId="0" applyNumberFormat="1" applyFont="1" applyBorder="1" applyAlignment="1">
      <alignment vertical="center"/>
    </xf>
    <xf numFmtId="4" fontId="49" fillId="0" borderId="4" xfId="0" applyNumberFormat="1" applyFont="1" applyFill="1" applyBorder="1" applyAlignment="1">
      <alignment vertical="center"/>
    </xf>
    <xf numFmtId="4" fontId="48" fillId="0" borderId="1" xfId="0" applyNumberFormat="1" applyFont="1" applyFill="1" applyBorder="1" applyAlignment="1"/>
    <xf numFmtId="49" fontId="21" fillId="0" borderId="4" xfId="0" applyNumberFormat="1" applyFont="1" applyBorder="1" applyAlignment="1">
      <alignment horizontal="center" vertical="center"/>
    </xf>
    <xf numFmtId="4" fontId="49" fillId="0" borderId="4" xfId="0" applyNumberFormat="1" applyFont="1" applyFill="1" applyBorder="1" applyAlignment="1">
      <alignment vertical="center"/>
    </xf>
    <xf numFmtId="4" fontId="49" fillId="0" borderId="4" xfId="0" applyNumberFormat="1" applyFont="1" applyBorder="1" applyAlignment="1">
      <alignment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2" fontId="45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/>
    </xf>
    <xf numFmtId="49" fontId="21" fillId="0" borderId="1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0" fontId="41" fillId="0" borderId="1" xfId="0" applyFont="1" applyBorder="1"/>
    <xf numFmtId="0" fontId="41" fillId="0" borderId="1" xfId="0" applyFont="1" applyBorder="1" applyAlignment="1">
      <alignment horizontal="left" wrapText="1"/>
    </xf>
    <xf numFmtId="49" fontId="21" fillId="0" borderId="4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0" fontId="44" fillId="0" borderId="4" xfId="0" applyFont="1" applyBorder="1" applyAlignment="1">
      <alignment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21" fillId="0" borderId="1" xfId="0" applyNumberFormat="1" applyFont="1" applyBorder="1" applyAlignment="1">
      <alignment horizontal="center" vertical="center" wrapText="1"/>
    </xf>
    <xf numFmtId="4" fontId="49" fillId="0" borderId="1" xfId="0" applyNumberFormat="1" applyFont="1" applyFill="1" applyBorder="1" applyAlignment="1">
      <alignment vertical="center" wrapText="1"/>
    </xf>
    <xf numFmtId="4" fontId="49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49" fontId="7" fillId="0" borderId="3" xfId="0" applyNumberFormat="1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41" fillId="0" borderId="2" xfId="0" applyFont="1" applyBorder="1" applyAlignment="1">
      <alignment vertical="center" wrapText="1"/>
    </xf>
    <xf numFmtId="4" fontId="50" fillId="0" borderId="1" xfId="0" applyNumberFormat="1" applyFont="1" applyFill="1" applyBorder="1" applyAlignment="1">
      <alignment vertical="center"/>
    </xf>
    <xf numFmtId="4" fontId="50" fillId="0" borderId="1" xfId="0" applyNumberFormat="1" applyFont="1" applyBorder="1" applyAlignment="1">
      <alignment vertical="center"/>
    </xf>
    <xf numFmtId="4" fontId="50" fillId="0" borderId="4" xfId="0" applyNumberFormat="1" applyFont="1" applyFill="1" applyBorder="1" applyAlignment="1">
      <alignment vertical="center"/>
    </xf>
    <xf numFmtId="4" fontId="50" fillId="0" borderId="4" xfId="0" applyNumberFormat="1" applyFont="1" applyBorder="1" applyAlignment="1">
      <alignment vertical="center"/>
    </xf>
    <xf numFmtId="4" fontId="50" fillId="0" borderId="2" xfId="0" applyNumberFormat="1" applyFont="1" applyFill="1" applyBorder="1" applyAlignment="1">
      <alignment horizontal="right" vertical="center" wrapText="1"/>
    </xf>
    <xf numFmtId="4" fontId="50" fillId="0" borderId="4" xfId="0" applyNumberFormat="1" applyFont="1" applyFill="1" applyBorder="1" applyAlignment="1">
      <alignment horizontal="right" vertical="center" wrapText="1"/>
    </xf>
    <xf numFmtId="4" fontId="50" fillId="0" borderId="2" xfId="0" applyNumberFormat="1" applyFont="1" applyBorder="1" applyAlignment="1">
      <alignment horizontal="right" vertical="center" wrapText="1"/>
    </xf>
    <xf numFmtId="4" fontId="50" fillId="0" borderId="4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0" fontId="44" fillId="0" borderId="2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4" fontId="49" fillId="0" borderId="2" xfId="0" applyNumberFormat="1" applyFont="1" applyFill="1" applyBorder="1" applyAlignment="1">
      <alignment horizontal="right" vertical="center" wrapText="1"/>
    </xf>
    <xf numFmtId="4" fontId="49" fillId="0" borderId="4" xfId="0" applyNumberFormat="1" applyFont="1" applyFill="1" applyBorder="1" applyAlignment="1">
      <alignment horizontal="right" vertical="center" wrapText="1"/>
    </xf>
    <xf numFmtId="4" fontId="49" fillId="0" borderId="2" xfId="0" applyNumberFormat="1" applyFont="1" applyBorder="1" applyAlignment="1">
      <alignment horizontal="right" vertical="center" wrapText="1"/>
    </xf>
    <xf numFmtId="4" fontId="49" fillId="0" borderId="4" xfId="0" applyNumberFormat="1" applyFont="1" applyBorder="1" applyAlignment="1">
      <alignment horizontal="right" vertical="center" wrapText="1"/>
    </xf>
    <xf numFmtId="49" fontId="24" fillId="0" borderId="2" xfId="0" applyNumberFormat="1" applyFont="1" applyBorder="1" applyAlignment="1">
      <alignment horizontal="center" vertical="center"/>
    </xf>
    <xf numFmtId="49" fontId="24" fillId="0" borderId="3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3" xfId="0" applyNumberFormat="1" applyFont="1" applyBorder="1" applyAlignment="1">
      <alignment horizontal="center" vertical="center"/>
    </xf>
    <xf numFmtId="49" fontId="26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23" fillId="0" borderId="4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/>
    <xf numFmtId="49" fontId="15" fillId="0" borderId="3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49" fontId="30" fillId="0" borderId="3" xfId="0" applyNumberFormat="1" applyFont="1" applyBorder="1" applyAlignment="1">
      <alignment horizontal="center" vertical="center"/>
    </xf>
    <xf numFmtId="4" fontId="50" fillId="0" borderId="2" xfId="0" applyNumberFormat="1" applyFont="1" applyBorder="1" applyAlignment="1">
      <alignment vertical="center"/>
    </xf>
    <xf numFmtId="4" fontId="50" fillId="0" borderId="4" xfId="0" applyNumberFormat="1" applyFont="1" applyBorder="1" applyAlignment="1">
      <alignment vertical="center"/>
    </xf>
    <xf numFmtId="4" fontId="50" fillId="0" borderId="2" xfId="0" applyNumberFormat="1" applyFont="1" applyFill="1" applyBorder="1" applyAlignment="1">
      <alignment vertical="center"/>
    </xf>
    <xf numFmtId="4" fontId="50" fillId="0" borderId="4" xfId="0" applyNumberFormat="1" applyFont="1" applyFill="1" applyBorder="1" applyAlignment="1">
      <alignment vertical="center"/>
    </xf>
    <xf numFmtId="0" fontId="47" fillId="0" borderId="2" xfId="0" applyFont="1" applyBorder="1" applyAlignment="1">
      <alignment horizontal="left" wrapText="1"/>
    </xf>
    <xf numFmtId="0" fontId="47" fillId="0" borderId="4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43" fillId="0" borderId="2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center" wrapText="1"/>
    </xf>
    <xf numFmtId="0" fontId="42" fillId="0" borderId="4" xfId="0" applyFont="1" applyBorder="1" applyAlignment="1">
      <alignment horizontal="center" wrapText="1"/>
    </xf>
    <xf numFmtId="4" fontId="22" fillId="0" borderId="2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4" fillId="0" borderId="6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42" fillId="0" borderId="2" xfId="0" applyFont="1" applyBorder="1" applyAlignment="1">
      <alignment horizontal="left" wrapText="1"/>
    </xf>
    <xf numFmtId="0" fontId="42" fillId="0" borderId="4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91"/>
  <sheetViews>
    <sheetView tabSelected="1" view="pageLayout" topLeftCell="A400" zoomScale="110" zoomScaleNormal="80" zoomScalePageLayoutView="110" workbookViewId="0">
      <selection activeCell="E413" sqref="E413"/>
    </sheetView>
  </sheetViews>
  <sheetFormatPr defaultRowHeight="15"/>
  <cols>
    <col min="1" max="1" width="3.375" customWidth="1"/>
    <col min="2" max="2" width="5.125" customWidth="1"/>
    <col min="3" max="3" width="6.75" customWidth="1"/>
    <col min="4" max="4" width="7.125" style="49" customWidth="1"/>
    <col min="5" max="5" width="22.25" customWidth="1"/>
    <col min="6" max="6" width="13.25" style="29" customWidth="1"/>
    <col min="7" max="7" width="14.375" style="29" customWidth="1"/>
    <col min="8" max="8" width="16.25" style="29" customWidth="1"/>
    <col min="9" max="9" width="13.25" customWidth="1"/>
    <col min="10" max="10" width="14.125" customWidth="1"/>
    <col min="11" max="11" width="13" customWidth="1"/>
    <col min="12" max="12" width="8.5" style="29" customWidth="1"/>
    <col min="16" max="16" width="14.625" customWidth="1"/>
  </cols>
  <sheetData>
    <row r="1" spans="1:27">
      <c r="A1" s="6"/>
      <c r="B1" s="6"/>
      <c r="C1" s="6"/>
      <c r="E1" s="6"/>
      <c r="F1" s="21"/>
      <c r="G1" s="21"/>
      <c r="H1" s="21"/>
      <c r="I1" s="21"/>
      <c r="J1" s="21"/>
      <c r="K1" s="21"/>
      <c r="L1" s="2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>
      <c r="A2" s="6"/>
      <c r="B2" s="6"/>
      <c r="C2" s="6"/>
      <c r="E2" s="6"/>
      <c r="F2" s="325" t="s">
        <v>336</v>
      </c>
      <c r="G2" s="325"/>
      <c r="H2" s="325"/>
      <c r="I2" s="325"/>
      <c r="J2" s="22"/>
      <c r="K2" s="21"/>
      <c r="L2" s="21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>
      <c r="A3" s="6"/>
      <c r="B3" s="6"/>
      <c r="C3" s="6"/>
      <c r="E3" s="6"/>
      <c r="F3" s="325" t="s">
        <v>5</v>
      </c>
      <c r="G3" s="325"/>
      <c r="H3" s="325"/>
      <c r="I3" s="325"/>
      <c r="J3" s="22"/>
      <c r="K3" s="21"/>
      <c r="L3" s="21"/>
      <c r="M3" s="29"/>
      <c r="N3" s="15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>
      <c r="A4" s="6"/>
      <c r="B4" s="6"/>
      <c r="C4" s="6"/>
      <c r="E4" s="6"/>
      <c r="F4" s="21"/>
      <c r="G4" s="21"/>
      <c r="H4" s="21"/>
      <c r="I4" s="21"/>
      <c r="J4" s="21"/>
      <c r="K4" s="21"/>
      <c r="L4" s="23"/>
      <c r="M4" s="151"/>
      <c r="N4" s="152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>
      <c r="A5" s="6"/>
      <c r="B5" s="6"/>
      <c r="C5" s="6"/>
      <c r="E5" s="6"/>
      <c r="F5" s="21"/>
      <c r="G5" s="330" t="s">
        <v>6</v>
      </c>
      <c r="H5" s="330"/>
      <c r="I5" s="21"/>
      <c r="J5" s="21"/>
      <c r="K5" s="21"/>
      <c r="L5" s="21"/>
      <c r="M5" s="29"/>
      <c r="N5" s="15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>
      <c r="A6" s="6"/>
      <c r="B6" s="6"/>
      <c r="C6" s="6"/>
      <c r="E6" s="6"/>
      <c r="F6" s="21"/>
      <c r="G6" s="21"/>
      <c r="H6" s="21"/>
      <c r="I6" s="21"/>
      <c r="J6" s="331" t="s">
        <v>125</v>
      </c>
      <c r="K6" s="331"/>
      <c r="L6" s="332"/>
      <c r="M6" s="29"/>
      <c r="N6" s="15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s="1" customFormat="1" ht="33.75" customHeight="1">
      <c r="A7" s="7" t="s">
        <v>0</v>
      </c>
      <c r="B7" s="5" t="s">
        <v>1</v>
      </c>
      <c r="C7" s="15" t="s">
        <v>2</v>
      </c>
      <c r="D7" s="50" t="s">
        <v>136</v>
      </c>
      <c r="E7" s="8" t="s">
        <v>130</v>
      </c>
      <c r="F7" s="329" t="s">
        <v>7</v>
      </c>
      <c r="G7" s="329"/>
      <c r="H7" s="329"/>
      <c r="I7" s="329" t="s">
        <v>3</v>
      </c>
      <c r="J7" s="329"/>
      <c r="K7" s="329"/>
      <c r="L7" s="30" t="s">
        <v>4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1" customFormat="1" ht="28.5" customHeight="1">
      <c r="A8" s="9"/>
      <c r="B8" s="9"/>
      <c r="C8" s="10"/>
      <c r="D8" s="51"/>
      <c r="E8" s="11"/>
      <c r="F8" s="24" t="s">
        <v>11</v>
      </c>
      <c r="G8" s="25" t="s">
        <v>12</v>
      </c>
      <c r="H8" s="25" t="s">
        <v>14</v>
      </c>
      <c r="I8" s="24" t="s">
        <v>13</v>
      </c>
      <c r="J8" s="25" t="s">
        <v>12</v>
      </c>
      <c r="K8" s="25" t="s">
        <v>14</v>
      </c>
      <c r="L8" s="26"/>
    </row>
    <row r="9" spans="1:27" s="1" customFormat="1" ht="15" customHeight="1">
      <c r="A9" s="12" t="s">
        <v>8</v>
      </c>
      <c r="B9" s="12" t="s">
        <v>9</v>
      </c>
      <c r="C9" s="13" t="s">
        <v>10</v>
      </c>
      <c r="D9" s="52">
        <v>4</v>
      </c>
      <c r="E9" s="14">
        <v>5</v>
      </c>
      <c r="F9" s="27">
        <v>6</v>
      </c>
      <c r="G9" s="28">
        <v>7</v>
      </c>
      <c r="H9" s="28">
        <v>8</v>
      </c>
      <c r="I9" s="27">
        <v>9</v>
      </c>
      <c r="J9" s="28">
        <v>10</v>
      </c>
      <c r="K9" s="28">
        <v>11</v>
      </c>
      <c r="L9" s="28">
        <v>12</v>
      </c>
    </row>
    <row r="10" spans="1:27" s="1" customFormat="1" ht="25.5" customHeight="1">
      <c r="A10" s="53" t="s">
        <v>8</v>
      </c>
      <c r="B10" s="53" t="s">
        <v>15</v>
      </c>
      <c r="C10" s="54"/>
      <c r="D10" s="55"/>
      <c r="E10" s="56" t="s">
        <v>253</v>
      </c>
      <c r="F10" s="236">
        <f>G10</f>
        <v>226488.37000000002</v>
      </c>
      <c r="G10" s="236">
        <f>G11+G15+G17</f>
        <v>226488.37000000002</v>
      </c>
      <c r="H10" s="236">
        <f>H11+H15+H17</f>
        <v>0</v>
      </c>
      <c r="I10" s="238">
        <f>J10</f>
        <v>207754.47000000003</v>
      </c>
      <c r="J10" s="238">
        <f>J15+J11+J17</f>
        <v>207754.47000000003</v>
      </c>
      <c r="K10" s="238">
        <f>K11+K15+K17</f>
        <v>0</v>
      </c>
      <c r="L10" s="236">
        <f>IFERROR(I10*100/F10,"0")</f>
        <v>91.728537761122141</v>
      </c>
    </row>
    <row r="11" spans="1:27" s="2" customFormat="1" ht="14.1" customHeight="1">
      <c r="A11" s="306"/>
      <c r="B11" s="306"/>
      <c r="C11" s="61" t="s">
        <v>16</v>
      </c>
      <c r="D11" s="62"/>
      <c r="E11" s="203" t="s">
        <v>17</v>
      </c>
      <c r="F11" s="284">
        <f>G11</f>
        <v>8000</v>
      </c>
      <c r="G11" s="284">
        <f>G12+G14</f>
        <v>8000</v>
      </c>
      <c r="H11" s="284">
        <f>SUM(H13)</f>
        <v>0</v>
      </c>
      <c r="I11" s="285">
        <f>J11+K11</f>
        <v>1243.28</v>
      </c>
      <c r="J11" s="285">
        <f>J12+J14</f>
        <v>1243.28</v>
      </c>
      <c r="K11" s="285">
        <f>SUM(K13)</f>
        <v>0</v>
      </c>
      <c r="L11" s="284">
        <f>IFERROR(I11*100/F11,"0")</f>
        <v>15.541</v>
      </c>
    </row>
    <row r="12" spans="1:27" s="2" customFormat="1" ht="14.1" customHeight="1">
      <c r="A12" s="306"/>
      <c r="B12" s="306"/>
      <c r="C12" s="65"/>
      <c r="D12" s="55" t="s">
        <v>137</v>
      </c>
      <c r="E12" s="204" t="s">
        <v>138</v>
      </c>
      <c r="F12" s="237">
        <v>6800</v>
      </c>
      <c r="G12" s="237">
        <v>6800</v>
      </c>
      <c r="H12" s="237">
        <v>0</v>
      </c>
      <c r="I12" s="239">
        <v>70</v>
      </c>
      <c r="J12" s="239">
        <v>70</v>
      </c>
      <c r="K12" s="239">
        <v>0</v>
      </c>
      <c r="L12" s="237">
        <f>I12/F12*100</f>
        <v>1.0294117647058822</v>
      </c>
    </row>
    <row r="13" spans="1:27" s="1" customFormat="1" ht="15" hidden="1" customHeight="1">
      <c r="A13" s="306"/>
      <c r="B13" s="306"/>
      <c r="C13" s="67"/>
      <c r="D13" s="55" t="s">
        <v>139</v>
      </c>
      <c r="E13" s="204" t="s">
        <v>132</v>
      </c>
      <c r="F13" s="237">
        <v>0</v>
      </c>
      <c r="G13" s="237">
        <v>0</v>
      </c>
      <c r="H13" s="237">
        <v>0</v>
      </c>
      <c r="I13" s="239">
        <v>0</v>
      </c>
      <c r="J13" s="239">
        <v>0</v>
      </c>
      <c r="K13" s="239">
        <v>0</v>
      </c>
      <c r="L13" s="237" t="str">
        <f>IFERROR(J13*100/G13,IFERROR(K13*100/H13,"0"))</f>
        <v>0</v>
      </c>
    </row>
    <row r="14" spans="1:27" s="1" customFormat="1" ht="15" customHeight="1">
      <c r="A14" s="306"/>
      <c r="B14" s="306"/>
      <c r="C14" s="252"/>
      <c r="D14" s="247" t="s">
        <v>139</v>
      </c>
      <c r="E14" s="204" t="s">
        <v>132</v>
      </c>
      <c r="F14" s="237">
        <v>1200</v>
      </c>
      <c r="G14" s="237">
        <v>1200</v>
      </c>
      <c r="H14" s="237">
        <v>0</v>
      </c>
      <c r="I14" s="239">
        <v>1173.28</v>
      </c>
      <c r="J14" s="239">
        <v>1173.28</v>
      </c>
      <c r="K14" s="239">
        <v>0</v>
      </c>
      <c r="L14" s="237">
        <f>I14/F14*100</f>
        <v>97.773333333333341</v>
      </c>
    </row>
    <row r="15" spans="1:27" s="2" customFormat="1" ht="12.75" customHeight="1">
      <c r="A15" s="306"/>
      <c r="B15" s="306"/>
      <c r="C15" s="61" t="s">
        <v>18</v>
      </c>
      <c r="D15" s="62"/>
      <c r="E15" s="203" t="s">
        <v>19</v>
      </c>
      <c r="F15" s="284">
        <f>G15</f>
        <v>19350</v>
      </c>
      <c r="G15" s="284">
        <f>G16</f>
        <v>19350</v>
      </c>
      <c r="H15" s="284">
        <f>SUM(H16)</f>
        <v>0</v>
      </c>
      <c r="I15" s="285">
        <f>J15</f>
        <v>7372.82</v>
      </c>
      <c r="J15" s="285">
        <f>J16</f>
        <v>7372.82</v>
      </c>
      <c r="K15" s="285">
        <f>SUM(K16)</f>
        <v>0</v>
      </c>
      <c r="L15" s="284">
        <f>IFERROR(I15*100/F15,"0")</f>
        <v>38.102428940568473</v>
      </c>
    </row>
    <row r="16" spans="1:27" s="1" customFormat="1" ht="35.25" customHeight="1">
      <c r="A16" s="306"/>
      <c r="B16" s="306"/>
      <c r="C16" s="54"/>
      <c r="D16" s="55" t="s">
        <v>140</v>
      </c>
      <c r="E16" s="204" t="s">
        <v>135</v>
      </c>
      <c r="F16" s="237">
        <v>19350</v>
      </c>
      <c r="G16" s="237">
        <v>19350</v>
      </c>
      <c r="H16" s="237">
        <v>0</v>
      </c>
      <c r="I16" s="239">
        <v>7372.82</v>
      </c>
      <c r="J16" s="239">
        <v>7372.82</v>
      </c>
      <c r="K16" s="239">
        <v>0</v>
      </c>
      <c r="L16" s="237">
        <f>IFERROR(I16*100/F16,"0")</f>
        <v>38.102428940568473</v>
      </c>
    </row>
    <row r="17" spans="1:12" s="2" customFormat="1" ht="15" customHeight="1">
      <c r="A17" s="306"/>
      <c r="B17" s="306"/>
      <c r="C17" s="61" t="s">
        <v>20</v>
      </c>
      <c r="D17" s="62"/>
      <c r="E17" s="205" t="s">
        <v>109</v>
      </c>
      <c r="F17" s="284">
        <f>G17</f>
        <v>199138.37000000002</v>
      </c>
      <c r="G17" s="284">
        <f>G18+G19+G20+G21+G22+G23</f>
        <v>199138.37000000002</v>
      </c>
      <c r="H17" s="284">
        <f>SUM(H18:H23)</f>
        <v>0</v>
      </c>
      <c r="I17" s="285">
        <f>J17</f>
        <v>199138.37000000002</v>
      </c>
      <c r="J17" s="285">
        <f>J18+J19+J20+J21+J22+J23</f>
        <v>199138.37000000002</v>
      </c>
      <c r="K17" s="285">
        <f>SUM(K18:K23)</f>
        <v>0</v>
      </c>
      <c r="L17" s="284">
        <f>I17/F17*100</f>
        <v>100</v>
      </c>
    </row>
    <row r="18" spans="1:12" s="1" customFormat="1" ht="13.5" customHeight="1">
      <c r="A18" s="306"/>
      <c r="B18" s="306"/>
      <c r="C18" s="309"/>
      <c r="D18" s="55" t="s">
        <v>141</v>
      </c>
      <c r="E18" s="206" t="s">
        <v>142</v>
      </c>
      <c r="F18" s="237">
        <v>418.59</v>
      </c>
      <c r="G18" s="237">
        <v>418.59</v>
      </c>
      <c r="H18" s="237">
        <v>0</v>
      </c>
      <c r="I18" s="239">
        <f>J18</f>
        <v>418.59</v>
      </c>
      <c r="J18" s="239">
        <v>418.59</v>
      </c>
      <c r="K18" s="239">
        <v>0</v>
      </c>
      <c r="L18" s="237">
        <f>IFERROR(J18*100/G18,IFERROR(K18*100/H18,"0"))</f>
        <v>100</v>
      </c>
    </row>
    <row r="19" spans="1:12" s="1" customFormat="1" ht="37.5" customHeight="1">
      <c r="A19" s="306"/>
      <c r="B19" s="306"/>
      <c r="C19" s="309"/>
      <c r="D19" s="55" t="s">
        <v>143</v>
      </c>
      <c r="E19" s="204" t="s">
        <v>341</v>
      </c>
      <c r="F19" s="237">
        <v>56.59</v>
      </c>
      <c r="G19" s="237">
        <v>56.59</v>
      </c>
      <c r="H19" s="237">
        <v>0</v>
      </c>
      <c r="I19" s="239">
        <f t="shared" ref="I19:I21" si="0">J19</f>
        <v>56.59</v>
      </c>
      <c r="J19" s="239">
        <v>56.59</v>
      </c>
      <c r="K19" s="239">
        <v>0</v>
      </c>
      <c r="L19" s="237">
        <f t="shared" ref="L19:L23" si="1">IFERROR(J19*100/G19,IFERROR(K19*100/H19,"0"))</f>
        <v>100</v>
      </c>
    </row>
    <row r="20" spans="1:12" s="1" customFormat="1" ht="17.100000000000001" customHeight="1">
      <c r="A20" s="306"/>
      <c r="B20" s="306"/>
      <c r="C20" s="309"/>
      <c r="D20" s="55" t="s">
        <v>145</v>
      </c>
      <c r="E20" s="204" t="s">
        <v>146</v>
      </c>
      <c r="F20" s="237">
        <v>2435</v>
      </c>
      <c r="G20" s="237">
        <v>2435</v>
      </c>
      <c r="H20" s="237">
        <v>0</v>
      </c>
      <c r="I20" s="239">
        <f t="shared" si="0"/>
        <v>2435</v>
      </c>
      <c r="J20" s="239">
        <v>2435</v>
      </c>
      <c r="K20" s="239">
        <v>0</v>
      </c>
      <c r="L20" s="237">
        <f t="shared" si="1"/>
        <v>100</v>
      </c>
    </row>
    <row r="21" spans="1:12" s="1" customFormat="1" ht="17.100000000000001" customHeight="1">
      <c r="A21" s="306"/>
      <c r="B21" s="306"/>
      <c r="C21" s="309"/>
      <c r="D21" s="55" t="s">
        <v>147</v>
      </c>
      <c r="E21" s="204" t="s">
        <v>148</v>
      </c>
      <c r="F21" s="237">
        <f t="shared" ref="F21" si="2">G21</f>
        <v>425.09</v>
      </c>
      <c r="G21" s="237">
        <v>425.09</v>
      </c>
      <c r="H21" s="237">
        <v>0</v>
      </c>
      <c r="I21" s="239">
        <f t="shared" si="0"/>
        <v>425.09</v>
      </c>
      <c r="J21" s="239">
        <v>425.09</v>
      </c>
      <c r="K21" s="239">
        <v>0</v>
      </c>
      <c r="L21" s="237">
        <f t="shared" si="1"/>
        <v>100</v>
      </c>
    </row>
    <row r="22" spans="1:12" s="1" customFormat="1" ht="17.100000000000001" customHeight="1">
      <c r="A22" s="306"/>
      <c r="B22" s="306"/>
      <c r="C22" s="309"/>
      <c r="D22" s="55" t="s">
        <v>137</v>
      </c>
      <c r="E22" s="204" t="s">
        <v>138</v>
      </c>
      <c r="F22" s="237">
        <v>569.4</v>
      </c>
      <c r="G22" s="237">
        <v>569.4</v>
      </c>
      <c r="H22" s="237">
        <v>0</v>
      </c>
      <c r="I22" s="239">
        <v>569.4</v>
      </c>
      <c r="J22" s="239">
        <v>569.4</v>
      </c>
      <c r="K22" s="239">
        <v>0</v>
      </c>
      <c r="L22" s="237">
        <f t="shared" si="1"/>
        <v>100</v>
      </c>
    </row>
    <row r="23" spans="1:12" s="1" customFormat="1" ht="17.100000000000001" customHeight="1">
      <c r="A23" s="306"/>
      <c r="B23" s="306"/>
      <c r="C23" s="309"/>
      <c r="D23" s="55" t="s">
        <v>139</v>
      </c>
      <c r="E23" s="204" t="s">
        <v>132</v>
      </c>
      <c r="F23" s="237">
        <f>G23</f>
        <v>195233.7</v>
      </c>
      <c r="G23" s="237">
        <v>195233.7</v>
      </c>
      <c r="H23" s="237">
        <v>0</v>
      </c>
      <c r="I23" s="239">
        <f>J23</f>
        <v>195233.7</v>
      </c>
      <c r="J23" s="239">
        <v>195233.7</v>
      </c>
      <c r="K23" s="239">
        <v>0</v>
      </c>
      <c r="L23" s="237">
        <f t="shared" si="1"/>
        <v>100</v>
      </c>
    </row>
    <row r="24" spans="1:12" s="1" customFormat="1" ht="79.5" hidden="1" customHeight="1">
      <c r="A24" s="53" t="s">
        <v>9</v>
      </c>
      <c r="B24" s="53" t="s">
        <v>21</v>
      </c>
      <c r="C24" s="54"/>
      <c r="D24" s="55"/>
      <c r="E24" s="70" t="s">
        <v>270</v>
      </c>
      <c r="F24" s="236">
        <f>G24+H24</f>
        <v>0</v>
      </c>
      <c r="G24" s="237">
        <f>G25+G27</f>
        <v>0</v>
      </c>
      <c r="H24" s="237">
        <f>H25</f>
        <v>0</v>
      </c>
      <c r="I24" s="238">
        <f>J24+K24</f>
        <v>0</v>
      </c>
      <c r="J24" s="239">
        <f>J25</f>
        <v>0</v>
      </c>
      <c r="K24" s="239">
        <f>K25</f>
        <v>0</v>
      </c>
      <c r="L24" s="236" t="str">
        <f>IFERROR(I24*100/F24,"0")</f>
        <v>0</v>
      </c>
    </row>
    <row r="25" spans="1:12" s="2" customFormat="1" ht="15" hidden="1" customHeight="1">
      <c r="A25" s="307"/>
      <c r="B25" s="307"/>
      <c r="C25" s="61" t="s">
        <v>22</v>
      </c>
      <c r="D25" s="62"/>
      <c r="E25" s="71" t="s">
        <v>122</v>
      </c>
      <c r="F25" s="237">
        <f>G25+H25</f>
        <v>0</v>
      </c>
      <c r="G25" s="237">
        <f>G26</f>
        <v>0</v>
      </c>
      <c r="H25" s="237">
        <f>H27</f>
        <v>0</v>
      </c>
      <c r="I25" s="239">
        <f>J25+K25</f>
        <v>0</v>
      </c>
      <c r="J25" s="239">
        <f>J26</f>
        <v>0</v>
      </c>
      <c r="K25" s="239">
        <f>K27</f>
        <v>0</v>
      </c>
      <c r="L25" s="237" t="str">
        <f>IFERROR(I25*100/F25,"0")</f>
        <v>0</v>
      </c>
    </row>
    <row r="26" spans="1:12" s="1" customFormat="1" ht="15.6" hidden="1" customHeight="1">
      <c r="A26" s="308"/>
      <c r="B26" s="308"/>
      <c r="C26" s="72"/>
      <c r="D26" s="55" t="s">
        <v>137</v>
      </c>
      <c r="E26" s="73" t="s">
        <v>138</v>
      </c>
      <c r="F26" s="237">
        <f>G26</f>
        <v>0</v>
      </c>
      <c r="G26" s="237">
        <v>0</v>
      </c>
      <c r="H26" s="237">
        <v>0</v>
      </c>
      <c r="I26" s="239">
        <f>J26+K26</f>
        <v>0</v>
      </c>
      <c r="J26" s="239">
        <v>0</v>
      </c>
      <c r="K26" s="239">
        <v>0</v>
      </c>
      <c r="L26" s="237" t="str">
        <f t="shared" ref="L26" si="3">IFERROR(J26*100/G26,IFERROR(K26*100/H26,"0"))</f>
        <v>0</v>
      </c>
    </row>
    <row r="27" spans="1:12" s="1" customFormat="1" ht="44.25" hidden="1" customHeight="1">
      <c r="A27" s="326"/>
      <c r="B27" s="326"/>
      <c r="C27" s="74"/>
      <c r="D27" s="55" t="s">
        <v>152</v>
      </c>
      <c r="E27" s="66" t="s">
        <v>200</v>
      </c>
      <c r="F27" s="237">
        <v>0</v>
      </c>
      <c r="G27" s="237">
        <v>0</v>
      </c>
      <c r="H27" s="237">
        <v>0</v>
      </c>
      <c r="I27" s="239">
        <v>0</v>
      </c>
      <c r="J27" s="239">
        <v>0</v>
      </c>
      <c r="K27" s="239">
        <v>0</v>
      </c>
      <c r="L27" s="237" t="e">
        <f>K27/H27*100</f>
        <v>#DIV/0!</v>
      </c>
    </row>
    <row r="28" spans="1:12" s="1" customFormat="1" ht="69.75" customHeight="1">
      <c r="A28" s="250" t="s">
        <v>9</v>
      </c>
      <c r="B28" s="250" t="s">
        <v>21</v>
      </c>
      <c r="C28" s="74"/>
      <c r="D28" s="247"/>
      <c r="E28" s="56" t="s">
        <v>322</v>
      </c>
      <c r="F28" s="236">
        <f>G28</f>
        <v>36732</v>
      </c>
      <c r="G28" s="236">
        <f>G29</f>
        <v>36732</v>
      </c>
      <c r="H28" s="236">
        <v>0</v>
      </c>
      <c r="I28" s="238">
        <v>0</v>
      </c>
      <c r="J28" s="238">
        <v>0</v>
      </c>
      <c r="K28" s="238">
        <v>0</v>
      </c>
      <c r="L28" s="236">
        <v>0</v>
      </c>
    </row>
    <row r="29" spans="1:12" s="1" customFormat="1" ht="15" customHeight="1">
      <c r="A29" s="250"/>
      <c r="B29" s="250"/>
      <c r="C29" s="74" t="s">
        <v>22</v>
      </c>
      <c r="D29" s="247"/>
      <c r="E29" s="203" t="s">
        <v>122</v>
      </c>
      <c r="F29" s="284">
        <f>G29</f>
        <v>36732</v>
      </c>
      <c r="G29" s="284">
        <f>G30</f>
        <v>36732</v>
      </c>
      <c r="H29" s="284">
        <v>0</v>
      </c>
      <c r="I29" s="285">
        <v>0</v>
      </c>
      <c r="J29" s="285">
        <v>0</v>
      </c>
      <c r="K29" s="285">
        <v>0</v>
      </c>
      <c r="L29" s="284">
        <v>0</v>
      </c>
    </row>
    <row r="30" spans="1:12" s="1" customFormat="1" ht="13.5" customHeight="1">
      <c r="A30" s="250"/>
      <c r="B30" s="250"/>
      <c r="C30" s="74"/>
      <c r="D30" s="247" t="s">
        <v>137</v>
      </c>
      <c r="E30" s="210" t="s">
        <v>138</v>
      </c>
      <c r="F30" s="237">
        <f>G30</f>
        <v>36732</v>
      </c>
      <c r="G30" s="237">
        <v>36732</v>
      </c>
      <c r="H30" s="237">
        <v>0</v>
      </c>
      <c r="I30" s="239">
        <v>0</v>
      </c>
      <c r="J30" s="239">
        <v>0</v>
      </c>
      <c r="K30" s="239">
        <v>0</v>
      </c>
      <c r="L30" s="237">
        <f>I30/F30*100</f>
        <v>0</v>
      </c>
    </row>
    <row r="31" spans="1:12" s="1" customFormat="1" ht="18" customHeight="1">
      <c r="A31" s="263" t="s">
        <v>10</v>
      </c>
      <c r="B31" s="53" t="s">
        <v>24</v>
      </c>
      <c r="C31" s="257"/>
      <c r="D31" s="55"/>
      <c r="E31" s="70" t="s">
        <v>285</v>
      </c>
      <c r="F31" s="236">
        <f>G31+H31</f>
        <v>252000</v>
      </c>
      <c r="G31" s="236">
        <f>G34+G32</f>
        <v>252000</v>
      </c>
      <c r="H31" s="236">
        <f>H34</f>
        <v>0</v>
      </c>
      <c r="I31" s="238">
        <f>J31+K31</f>
        <v>62133.82</v>
      </c>
      <c r="J31" s="238">
        <f>J34+J32</f>
        <v>62133.82</v>
      </c>
      <c r="K31" s="238">
        <f>K34</f>
        <v>0</v>
      </c>
      <c r="L31" s="236">
        <f>IFERROR(I31*100/F31,"0")</f>
        <v>24.656277777777778</v>
      </c>
    </row>
    <row r="32" spans="1:12" s="31" customFormat="1" ht="15.75" customHeight="1">
      <c r="A32" s="307"/>
      <c r="B32" s="307"/>
      <c r="C32" s="129" t="s">
        <v>273</v>
      </c>
      <c r="D32" s="76"/>
      <c r="E32" s="207" t="s">
        <v>274</v>
      </c>
      <c r="F32" s="284">
        <f>G32+H32</f>
        <v>4000</v>
      </c>
      <c r="G32" s="284">
        <v>4000</v>
      </c>
      <c r="H32" s="284">
        <f>H33</f>
        <v>0</v>
      </c>
      <c r="I32" s="284">
        <f>J32+K32</f>
        <v>1990.8</v>
      </c>
      <c r="J32" s="284">
        <v>1990.8</v>
      </c>
      <c r="K32" s="284">
        <f>K33</f>
        <v>0</v>
      </c>
      <c r="L32" s="284">
        <f t="shared" ref="L32:L33" si="4">IFERROR(I32*100/F32,"0")</f>
        <v>49.77</v>
      </c>
    </row>
    <row r="33" spans="1:12" s="31" customFormat="1" ht="14.1" customHeight="1">
      <c r="A33" s="308"/>
      <c r="B33" s="308"/>
      <c r="C33" s="75"/>
      <c r="D33" s="76" t="s">
        <v>139</v>
      </c>
      <c r="E33" s="208" t="s">
        <v>132</v>
      </c>
      <c r="F33" s="237">
        <f>G33</f>
        <v>4000</v>
      </c>
      <c r="G33" s="237">
        <v>4000</v>
      </c>
      <c r="H33" s="237">
        <v>0</v>
      </c>
      <c r="I33" s="237">
        <f>J33</f>
        <v>1990.8</v>
      </c>
      <c r="J33" s="237">
        <v>1990.8</v>
      </c>
      <c r="K33" s="237">
        <v>0</v>
      </c>
      <c r="L33" s="237">
        <f t="shared" si="4"/>
        <v>49.77</v>
      </c>
    </row>
    <row r="34" spans="1:12" s="2" customFormat="1" ht="14.1" customHeight="1">
      <c r="A34" s="308"/>
      <c r="B34" s="308"/>
      <c r="C34" s="78" t="s">
        <v>25</v>
      </c>
      <c r="D34" s="79"/>
      <c r="E34" s="209" t="s">
        <v>23</v>
      </c>
      <c r="F34" s="284">
        <f>G34+H34</f>
        <v>248000</v>
      </c>
      <c r="G34" s="284">
        <f>G35+G38+G37+G36</f>
        <v>248000</v>
      </c>
      <c r="H34" s="284">
        <f>H35+H37</f>
        <v>0</v>
      </c>
      <c r="I34" s="285">
        <f>J34+K34</f>
        <v>60143.02</v>
      </c>
      <c r="J34" s="285">
        <f>J35+J37</f>
        <v>60143.02</v>
      </c>
      <c r="K34" s="285">
        <f>K35+K37</f>
        <v>0</v>
      </c>
      <c r="L34" s="284">
        <f>IFERROR(I34*100/F34,"0")</f>
        <v>24.251217741935484</v>
      </c>
    </row>
    <row r="35" spans="1:12" s="1" customFormat="1" ht="14.1" customHeight="1">
      <c r="A35" s="308"/>
      <c r="B35" s="308"/>
      <c r="C35" s="334"/>
      <c r="D35" s="82" t="s">
        <v>147</v>
      </c>
      <c r="E35" s="210" t="s">
        <v>148</v>
      </c>
      <c r="F35" s="237">
        <f>G35</f>
        <v>3000</v>
      </c>
      <c r="G35" s="237">
        <v>3000</v>
      </c>
      <c r="H35" s="237">
        <v>0</v>
      </c>
      <c r="I35" s="239">
        <f>J35</f>
        <v>0</v>
      </c>
      <c r="J35" s="239">
        <v>0</v>
      </c>
      <c r="K35" s="239">
        <v>0</v>
      </c>
      <c r="L35" s="237">
        <f>IFERROR(I35*100/F35,"0")</f>
        <v>0</v>
      </c>
    </row>
    <row r="36" spans="1:12" s="1" customFormat="1" ht="14.1" customHeight="1">
      <c r="A36" s="308"/>
      <c r="B36" s="308"/>
      <c r="C36" s="335"/>
      <c r="D36" s="82" t="s">
        <v>168</v>
      </c>
      <c r="E36" s="227" t="s">
        <v>323</v>
      </c>
      <c r="F36" s="237">
        <f>G36</f>
        <v>165000</v>
      </c>
      <c r="G36" s="237">
        <v>165000</v>
      </c>
      <c r="H36" s="237">
        <v>0</v>
      </c>
      <c r="I36" s="239">
        <v>0</v>
      </c>
      <c r="J36" s="239">
        <v>0</v>
      </c>
      <c r="K36" s="239">
        <v>0</v>
      </c>
      <c r="L36" s="237">
        <v>0</v>
      </c>
    </row>
    <row r="37" spans="1:12" s="1" customFormat="1" ht="15.6" customHeight="1">
      <c r="A37" s="308"/>
      <c r="B37" s="308"/>
      <c r="C37" s="335"/>
      <c r="D37" s="82" t="s">
        <v>137</v>
      </c>
      <c r="E37" s="210" t="s">
        <v>138</v>
      </c>
      <c r="F37" s="237">
        <f>G37</f>
        <v>80000</v>
      </c>
      <c r="G37" s="237">
        <v>80000</v>
      </c>
      <c r="H37" s="237">
        <v>0</v>
      </c>
      <c r="I37" s="239">
        <f>J37</f>
        <v>60143.02</v>
      </c>
      <c r="J37" s="239">
        <v>60143.02</v>
      </c>
      <c r="K37" s="239">
        <v>0</v>
      </c>
      <c r="L37" s="237">
        <f t="shared" ref="L37" si="5">IFERROR(I37*100/F37,"0")</f>
        <v>75.178775000000002</v>
      </c>
    </row>
    <row r="38" spans="1:12" s="1" customFormat="1" ht="32.25" hidden="1" customHeight="1">
      <c r="A38" s="326"/>
      <c r="B38" s="326"/>
      <c r="C38" s="84"/>
      <c r="D38" s="82" t="s">
        <v>152</v>
      </c>
      <c r="E38" s="83" t="s">
        <v>200</v>
      </c>
      <c r="F38" s="237">
        <f>H38</f>
        <v>0</v>
      </c>
      <c r="G38" s="237">
        <v>0</v>
      </c>
      <c r="H38" s="237">
        <v>0</v>
      </c>
      <c r="I38" s="239">
        <v>0</v>
      </c>
      <c r="J38" s="239">
        <v>0</v>
      </c>
      <c r="K38" s="239">
        <v>0</v>
      </c>
      <c r="L38" s="237" t="str">
        <f t="shared" ref="L38" si="6">IFERROR(J38*100/G38,IFERROR(K38*100/H38,"0"))</f>
        <v>0</v>
      </c>
    </row>
    <row r="39" spans="1:12" s="1" customFormat="1" ht="27.75" customHeight="1">
      <c r="A39" s="263" t="s">
        <v>26</v>
      </c>
      <c r="B39" s="53" t="s">
        <v>27</v>
      </c>
      <c r="C39" s="54"/>
      <c r="D39" s="55"/>
      <c r="E39" s="70" t="s">
        <v>28</v>
      </c>
      <c r="F39" s="236">
        <f t="shared" ref="F39:F44" si="7">G39</f>
        <v>20200</v>
      </c>
      <c r="G39" s="236">
        <f>G40</f>
        <v>20200</v>
      </c>
      <c r="H39" s="236">
        <f>H40</f>
        <v>0</v>
      </c>
      <c r="I39" s="238">
        <f t="shared" ref="I39:I44" si="8">J39</f>
        <v>6744.73</v>
      </c>
      <c r="J39" s="238">
        <f>J40</f>
        <v>6744.73</v>
      </c>
      <c r="K39" s="238">
        <f>K40</f>
        <v>0</v>
      </c>
      <c r="L39" s="236">
        <f t="shared" ref="L39:L44" si="9">IFERROR(I39*100/F39,"0")</f>
        <v>33.389752475247526</v>
      </c>
    </row>
    <row r="40" spans="1:12" s="2" customFormat="1" ht="24" customHeight="1">
      <c r="A40" s="306"/>
      <c r="B40" s="306"/>
      <c r="C40" s="61" t="s">
        <v>29</v>
      </c>
      <c r="D40" s="62"/>
      <c r="E40" s="212" t="s">
        <v>252</v>
      </c>
      <c r="F40" s="284">
        <f t="shared" si="7"/>
        <v>20200</v>
      </c>
      <c r="G40" s="284">
        <f>G41+G42+G43+G44</f>
        <v>20200</v>
      </c>
      <c r="H40" s="284">
        <f>H41+H42+H43+H44</f>
        <v>0</v>
      </c>
      <c r="I40" s="285">
        <f t="shared" si="8"/>
        <v>6744.73</v>
      </c>
      <c r="J40" s="285">
        <f>J41+J42+J43+J44</f>
        <v>6744.73</v>
      </c>
      <c r="K40" s="285">
        <f>K41+K42+K43+K44</f>
        <v>0</v>
      </c>
      <c r="L40" s="284">
        <f t="shared" si="9"/>
        <v>33.389752475247526</v>
      </c>
    </row>
    <row r="41" spans="1:12" s="2" customFormat="1" ht="14.1" customHeight="1">
      <c r="A41" s="306"/>
      <c r="B41" s="306"/>
      <c r="C41" s="313"/>
      <c r="D41" s="55" t="s">
        <v>147</v>
      </c>
      <c r="E41" s="213" t="s">
        <v>148</v>
      </c>
      <c r="F41" s="237">
        <f t="shared" si="7"/>
        <v>1000</v>
      </c>
      <c r="G41" s="237">
        <v>1000</v>
      </c>
      <c r="H41" s="237">
        <v>0</v>
      </c>
      <c r="I41" s="239">
        <f t="shared" si="8"/>
        <v>163.53</v>
      </c>
      <c r="J41" s="239">
        <v>163.53</v>
      </c>
      <c r="K41" s="239">
        <v>0</v>
      </c>
      <c r="L41" s="237">
        <f t="shared" si="9"/>
        <v>16.353000000000002</v>
      </c>
    </row>
    <row r="42" spans="1:12" s="2" customFormat="1" ht="14.1" customHeight="1">
      <c r="A42" s="306"/>
      <c r="B42" s="306"/>
      <c r="C42" s="313"/>
      <c r="D42" s="55" t="s">
        <v>137</v>
      </c>
      <c r="E42" s="213" t="s">
        <v>138</v>
      </c>
      <c r="F42" s="237">
        <f t="shared" si="7"/>
        <v>14200</v>
      </c>
      <c r="G42" s="237">
        <v>14200</v>
      </c>
      <c r="H42" s="237">
        <v>0</v>
      </c>
      <c r="I42" s="239">
        <f t="shared" si="8"/>
        <v>3686.2</v>
      </c>
      <c r="J42" s="239">
        <v>3686.2</v>
      </c>
      <c r="K42" s="239">
        <v>0</v>
      </c>
      <c r="L42" s="237">
        <f t="shared" si="9"/>
        <v>25.959154929577466</v>
      </c>
    </row>
    <row r="43" spans="1:12" s="2" customFormat="1" ht="14.1" customHeight="1">
      <c r="A43" s="306"/>
      <c r="B43" s="306"/>
      <c r="C43" s="313"/>
      <c r="D43" s="55" t="s">
        <v>139</v>
      </c>
      <c r="E43" s="213" t="s">
        <v>132</v>
      </c>
      <c r="F43" s="237">
        <f t="shared" si="7"/>
        <v>2000</v>
      </c>
      <c r="G43" s="237">
        <v>2000</v>
      </c>
      <c r="H43" s="237">
        <v>0</v>
      </c>
      <c r="I43" s="239">
        <f t="shared" si="8"/>
        <v>0</v>
      </c>
      <c r="J43" s="239">
        <v>0</v>
      </c>
      <c r="K43" s="239">
        <v>0</v>
      </c>
      <c r="L43" s="237">
        <f t="shared" si="9"/>
        <v>0</v>
      </c>
    </row>
    <row r="44" spans="1:12" s="2" customFormat="1" ht="24.75" customHeight="1">
      <c r="A44" s="306"/>
      <c r="B44" s="306"/>
      <c r="C44" s="314"/>
      <c r="D44" s="55" t="s">
        <v>149</v>
      </c>
      <c r="E44" s="215" t="s">
        <v>201</v>
      </c>
      <c r="F44" s="237">
        <f t="shared" si="7"/>
        <v>3000</v>
      </c>
      <c r="G44" s="237">
        <v>3000</v>
      </c>
      <c r="H44" s="237">
        <v>0</v>
      </c>
      <c r="I44" s="239">
        <f t="shared" si="8"/>
        <v>2895</v>
      </c>
      <c r="J44" s="239">
        <v>2895</v>
      </c>
      <c r="K44" s="239">
        <v>0</v>
      </c>
      <c r="L44" s="237">
        <f t="shared" si="9"/>
        <v>96.5</v>
      </c>
    </row>
    <row r="45" spans="1:12" s="1" customFormat="1" ht="26.85" customHeight="1">
      <c r="A45" s="263" t="s">
        <v>30</v>
      </c>
      <c r="B45" s="53" t="s">
        <v>31</v>
      </c>
      <c r="C45" s="54"/>
      <c r="D45" s="55"/>
      <c r="E45" s="70" t="s">
        <v>32</v>
      </c>
      <c r="F45" s="236">
        <f>G45+H45</f>
        <v>58000</v>
      </c>
      <c r="G45" s="236">
        <f>G49+G46</f>
        <v>58000</v>
      </c>
      <c r="H45" s="236">
        <f>H49</f>
        <v>0</v>
      </c>
      <c r="I45" s="238">
        <f>J45+K45</f>
        <v>10940.15</v>
      </c>
      <c r="J45" s="238">
        <f>J46+J49</f>
        <v>10940.15</v>
      </c>
      <c r="K45" s="238">
        <v>0</v>
      </c>
      <c r="L45" s="236">
        <f>IFERROR(I45*100/F45,"0")</f>
        <v>18.862327586206895</v>
      </c>
    </row>
    <row r="46" spans="1:12" s="1" customFormat="1" ht="22.5">
      <c r="A46" s="307"/>
      <c r="B46" s="307"/>
      <c r="C46" s="86" t="s">
        <v>212</v>
      </c>
      <c r="D46" s="55"/>
      <c r="E46" s="207" t="s">
        <v>232</v>
      </c>
      <c r="F46" s="284">
        <f>G46</f>
        <v>30000</v>
      </c>
      <c r="G46" s="284">
        <f>G48+G47</f>
        <v>30000</v>
      </c>
      <c r="H46" s="284">
        <v>0</v>
      </c>
      <c r="I46" s="285">
        <f>I48+I47</f>
        <v>3704.9</v>
      </c>
      <c r="J46" s="285">
        <f>J48+J47</f>
        <v>3704.9</v>
      </c>
      <c r="K46" s="285">
        <v>0</v>
      </c>
      <c r="L46" s="284">
        <f t="shared" ref="L46:L48" si="10">IFERROR(I46*100/F46,"0")</f>
        <v>12.349666666666666</v>
      </c>
    </row>
    <row r="47" spans="1:12" s="1" customFormat="1" ht="12.75">
      <c r="A47" s="308"/>
      <c r="B47" s="308"/>
      <c r="C47" s="86"/>
      <c r="D47" s="247" t="s">
        <v>147</v>
      </c>
      <c r="E47" s="204" t="s">
        <v>148</v>
      </c>
      <c r="F47" s="237">
        <f>G47</f>
        <v>500</v>
      </c>
      <c r="G47" s="237">
        <v>500</v>
      </c>
      <c r="H47" s="237">
        <v>0</v>
      </c>
      <c r="I47" s="239">
        <f>J47</f>
        <v>104.9</v>
      </c>
      <c r="J47" s="239">
        <v>104.9</v>
      </c>
      <c r="K47" s="239">
        <v>0</v>
      </c>
      <c r="L47" s="237">
        <f>I47/F47*100</f>
        <v>20.98</v>
      </c>
    </row>
    <row r="48" spans="1:12" s="1" customFormat="1" ht="14.1" customHeight="1">
      <c r="A48" s="308"/>
      <c r="B48" s="308"/>
      <c r="C48" s="86"/>
      <c r="D48" s="55" t="s">
        <v>137</v>
      </c>
      <c r="E48" s="210" t="s">
        <v>138</v>
      </c>
      <c r="F48" s="237">
        <f>G48</f>
        <v>29500</v>
      </c>
      <c r="G48" s="237">
        <v>29500</v>
      </c>
      <c r="H48" s="237">
        <v>0</v>
      </c>
      <c r="I48" s="239">
        <f>J48</f>
        <v>3600</v>
      </c>
      <c r="J48" s="239">
        <v>3600</v>
      </c>
      <c r="K48" s="239">
        <v>0</v>
      </c>
      <c r="L48" s="237">
        <f t="shared" si="10"/>
        <v>12.203389830508474</v>
      </c>
    </row>
    <row r="49" spans="1:12" s="2" customFormat="1" ht="13.5" customHeight="1">
      <c r="A49" s="308"/>
      <c r="B49" s="308"/>
      <c r="C49" s="61" t="s">
        <v>33</v>
      </c>
      <c r="D49" s="62"/>
      <c r="E49" s="212" t="s">
        <v>34</v>
      </c>
      <c r="F49" s="284">
        <f>G49+H49</f>
        <v>28000</v>
      </c>
      <c r="G49" s="284">
        <f>G50+G51+G52+G53</f>
        <v>28000</v>
      </c>
      <c r="H49" s="284">
        <f>SUM(H50:H52)</f>
        <v>0</v>
      </c>
      <c r="I49" s="285">
        <f t="shared" ref="I49:I52" si="11">J49</f>
        <v>7235.25</v>
      </c>
      <c r="J49" s="285">
        <f>J50+J51+J52</f>
        <v>7235.25</v>
      </c>
      <c r="K49" s="285">
        <f>SUM(K50:K52)</f>
        <v>0</v>
      </c>
      <c r="L49" s="284">
        <f>IFERROR(I49*100/F49,"0")</f>
        <v>25.84017857142857</v>
      </c>
    </row>
    <row r="50" spans="1:12" s="1" customFormat="1" ht="14.1" customHeight="1">
      <c r="A50" s="308"/>
      <c r="B50" s="308"/>
      <c r="C50" s="319"/>
      <c r="D50" s="55" t="s">
        <v>147</v>
      </c>
      <c r="E50" s="204" t="s">
        <v>148</v>
      </c>
      <c r="F50" s="237">
        <f>G50</f>
        <v>2000</v>
      </c>
      <c r="G50" s="237">
        <v>2000</v>
      </c>
      <c r="H50" s="237">
        <v>0</v>
      </c>
      <c r="I50" s="239">
        <f t="shared" si="11"/>
        <v>95.95</v>
      </c>
      <c r="J50" s="239">
        <v>95.95</v>
      </c>
      <c r="K50" s="239">
        <v>0</v>
      </c>
      <c r="L50" s="237">
        <f t="shared" ref="L50:L51" si="12">IFERROR(J50*100/G50,IFERROR(K50*100/H50,"0"))</f>
        <v>4.7975000000000003</v>
      </c>
    </row>
    <row r="51" spans="1:12" s="1" customFormat="1" ht="14.1" customHeight="1">
      <c r="A51" s="308"/>
      <c r="B51" s="308"/>
      <c r="C51" s="320"/>
      <c r="D51" s="55" t="s">
        <v>153</v>
      </c>
      <c r="E51" s="213" t="s">
        <v>154</v>
      </c>
      <c r="F51" s="237">
        <f>G51</f>
        <v>3000</v>
      </c>
      <c r="G51" s="237">
        <v>3000</v>
      </c>
      <c r="H51" s="237">
        <v>0</v>
      </c>
      <c r="I51" s="239">
        <f t="shared" si="11"/>
        <v>595.51</v>
      </c>
      <c r="J51" s="239">
        <v>595.51</v>
      </c>
      <c r="K51" s="239">
        <v>0</v>
      </c>
      <c r="L51" s="237">
        <f t="shared" si="12"/>
        <v>19.850333333333332</v>
      </c>
    </row>
    <row r="52" spans="1:12" s="1" customFormat="1" ht="14.1" customHeight="1">
      <c r="A52" s="308"/>
      <c r="B52" s="308"/>
      <c r="C52" s="320"/>
      <c r="D52" s="55" t="s">
        <v>137</v>
      </c>
      <c r="E52" s="210" t="s">
        <v>138</v>
      </c>
      <c r="F52" s="237">
        <f>G52</f>
        <v>21000</v>
      </c>
      <c r="G52" s="237">
        <v>21000</v>
      </c>
      <c r="H52" s="237">
        <v>0</v>
      </c>
      <c r="I52" s="239">
        <f t="shared" si="11"/>
        <v>6543.79</v>
      </c>
      <c r="J52" s="239">
        <v>6543.79</v>
      </c>
      <c r="K52" s="239">
        <v>0</v>
      </c>
      <c r="L52" s="237">
        <f t="shared" ref="L52" si="13">IFERROR(J52*100/G52,IFERROR(K52*100/H52,"0"))</f>
        <v>31.160904761904764</v>
      </c>
    </row>
    <row r="53" spans="1:12" s="1" customFormat="1" ht="14.1" customHeight="1">
      <c r="A53" s="249"/>
      <c r="B53" s="249"/>
      <c r="C53" s="255"/>
      <c r="D53" s="247" t="s">
        <v>139</v>
      </c>
      <c r="E53" s="213" t="s">
        <v>132</v>
      </c>
      <c r="F53" s="237">
        <f>G53</f>
        <v>2000</v>
      </c>
      <c r="G53" s="237">
        <v>2000</v>
      </c>
      <c r="H53" s="237">
        <v>0</v>
      </c>
      <c r="I53" s="239">
        <v>0</v>
      </c>
      <c r="J53" s="239">
        <v>0</v>
      </c>
      <c r="K53" s="239">
        <v>0</v>
      </c>
      <c r="L53" s="237">
        <v>0</v>
      </c>
    </row>
    <row r="54" spans="1:12" s="1" customFormat="1" ht="28.15" customHeight="1">
      <c r="A54" s="263" t="s">
        <v>35</v>
      </c>
      <c r="B54" s="53" t="s">
        <v>36</v>
      </c>
      <c r="C54" s="54"/>
      <c r="D54" s="55"/>
      <c r="E54" s="70" t="s">
        <v>37</v>
      </c>
      <c r="F54" s="237">
        <f>G54+H54</f>
        <v>3578136.06</v>
      </c>
      <c r="G54" s="237">
        <f>G55+G67+G72+G98+G103+G96</f>
        <v>2436700</v>
      </c>
      <c r="H54" s="237">
        <f>H55+H67+H72+H98+H103+H96</f>
        <v>1141436.06</v>
      </c>
      <c r="I54" s="237">
        <f>I55+I67+I72+I98+I103+I96</f>
        <v>1083223.27</v>
      </c>
      <c r="J54" s="237">
        <f>J55+J67+J72+J98+J103+J96</f>
        <v>1083223.27</v>
      </c>
      <c r="K54" s="237">
        <f>K55+K67+K72+K98+K103+K96</f>
        <v>0</v>
      </c>
      <c r="L54" s="237">
        <f>IFERROR(I54*100/F54,"0")</f>
        <v>30.273395193362212</v>
      </c>
    </row>
    <row r="55" spans="1:12" s="2" customFormat="1" ht="14.1" customHeight="1">
      <c r="A55" s="306"/>
      <c r="B55" s="306"/>
      <c r="C55" s="61" t="s">
        <v>38</v>
      </c>
      <c r="D55" s="62"/>
      <c r="E55" s="212" t="s">
        <v>39</v>
      </c>
      <c r="F55" s="284">
        <f>G55+H55</f>
        <v>68300</v>
      </c>
      <c r="G55" s="284">
        <f>SUM(G56:G66)</f>
        <v>68300</v>
      </c>
      <c r="H55" s="284">
        <f>SUM(H56:H66)</f>
        <v>0</v>
      </c>
      <c r="I55" s="285">
        <f t="shared" ref="I55:I63" si="14">J55</f>
        <v>33923.370000000003</v>
      </c>
      <c r="J55" s="285">
        <f>J56+J57+J58+J59+J60+J61+J62+J63+J64+J66</f>
        <v>33923.370000000003</v>
      </c>
      <c r="K55" s="285">
        <f>SUM(K56:K66)</f>
        <v>0</v>
      </c>
      <c r="L55" s="284">
        <f>IFERROR(I55*100/F55,"0")</f>
        <v>49.668184480234267</v>
      </c>
    </row>
    <row r="56" spans="1:12" s="1" customFormat="1" ht="16.5" customHeight="1">
      <c r="A56" s="306"/>
      <c r="B56" s="306"/>
      <c r="C56" s="309"/>
      <c r="D56" s="55" t="s">
        <v>155</v>
      </c>
      <c r="E56" s="213" t="s">
        <v>236</v>
      </c>
      <c r="F56" s="237">
        <f t="shared" ref="F56:F62" si="15">G56</f>
        <v>49000</v>
      </c>
      <c r="G56" s="237">
        <v>49000</v>
      </c>
      <c r="H56" s="237">
        <v>0</v>
      </c>
      <c r="I56" s="239">
        <f t="shared" si="14"/>
        <v>22619.200000000001</v>
      </c>
      <c r="J56" s="239">
        <v>22619.200000000001</v>
      </c>
      <c r="K56" s="239">
        <v>0</v>
      </c>
      <c r="L56" s="237">
        <f t="shared" ref="L56:L118" si="16">IFERROR(J56*100/G56,IFERROR(K56*100/H56,"0"))</f>
        <v>46.161632653061226</v>
      </c>
    </row>
    <row r="57" spans="1:12" s="1" customFormat="1" ht="14.1" customHeight="1">
      <c r="A57" s="306"/>
      <c r="B57" s="306"/>
      <c r="C57" s="309"/>
      <c r="D57" s="55" t="s">
        <v>156</v>
      </c>
      <c r="E57" s="214" t="s">
        <v>160</v>
      </c>
      <c r="F57" s="237">
        <f t="shared" si="15"/>
        <v>3725.6</v>
      </c>
      <c r="G57" s="237">
        <v>3725.6</v>
      </c>
      <c r="H57" s="237">
        <v>0</v>
      </c>
      <c r="I57" s="239">
        <f t="shared" si="14"/>
        <v>3725.6</v>
      </c>
      <c r="J57" s="239">
        <v>3725.6</v>
      </c>
      <c r="K57" s="239">
        <v>0</v>
      </c>
      <c r="L57" s="237">
        <f t="shared" si="16"/>
        <v>100</v>
      </c>
    </row>
    <row r="58" spans="1:12" s="1" customFormat="1" ht="14.1" customHeight="1">
      <c r="A58" s="306"/>
      <c r="B58" s="306"/>
      <c r="C58" s="309"/>
      <c r="D58" s="55" t="s">
        <v>141</v>
      </c>
      <c r="E58" s="213" t="s">
        <v>142</v>
      </c>
      <c r="F58" s="237">
        <f t="shared" si="15"/>
        <v>9100</v>
      </c>
      <c r="G58" s="237">
        <v>9100</v>
      </c>
      <c r="H58" s="237">
        <v>0</v>
      </c>
      <c r="I58" s="239">
        <f t="shared" si="14"/>
        <v>4080.17</v>
      </c>
      <c r="J58" s="239">
        <v>4080.17</v>
      </c>
      <c r="K58" s="239">
        <v>0</v>
      </c>
      <c r="L58" s="237">
        <f t="shared" si="16"/>
        <v>44.837032967032968</v>
      </c>
    </row>
    <row r="59" spans="1:12" s="1" customFormat="1" ht="36" customHeight="1">
      <c r="A59" s="306"/>
      <c r="B59" s="306"/>
      <c r="C59" s="309"/>
      <c r="D59" s="55" t="s">
        <v>143</v>
      </c>
      <c r="E59" s="204" t="s">
        <v>341</v>
      </c>
      <c r="F59" s="237">
        <f t="shared" si="15"/>
        <v>1300</v>
      </c>
      <c r="G59" s="237">
        <v>1300</v>
      </c>
      <c r="H59" s="237">
        <v>0</v>
      </c>
      <c r="I59" s="239">
        <f t="shared" si="14"/>
        <v>581.53</v>
      </c>
      <c r="J59" s="239">
        <v>581.53</v>
      </c>
      <c r="K59" s="239">
        <v>0</v>
      </c>
      <c r="L59" s="237">
        <f t="shared" si="16"/>
        <v>44.733076923076922</v>
      </c>
    </row>
    <row r="60" spans="1:12" s="1" customFormat="1" ht="14.1" customHeight="1">
      <c r="A60" s="306"/>
      <c r="B60" s="306"/>
      <c r="C60" s="309"/>
      <c r="D60" s="55" t="s">
        <v>147</v>
      </c>
      <c r="E60" s="213" t="s">
        <v>148</v>
      </c>
      <c r="F60" s="237">
        <f t="shared" si="15"/>
        <v>1000</v>
      </c>
      <c r="G60" s="237">
        <v>1000</v>
      </c>
      <c r="H60" s="237">
        <v>0</v>
      </c>
      <c r="I60" s="239">
        <f t="shared" si="14"/>
        <v>113.38</v>
      </c>
      <c r="J60" s="239">
        <v>113.38</v>
      </c>
      <c r="K60" s="239">
        <v>0</v>
      </c>
      <c r="L60" s="237">
        <f t="shared" si="16"/>
        <v>11.337999999999999</v>
      </c>
    </row>
    <row r="61" spans="1:12" s="1" customFormat="1" ht="14.1" customHeight="1">
      <c r="A61" s="306"/>
      <c r="B61" s="306"/>
      <c r="C61" s="309"/>
      <c r="D61" s="55" t="s">
        <v>137</v>
      </c>
      <c r="E61" s="213" t="s">
        <v>138</v>
      </c>
      <c r="F61" s="237">
        <f t="shared" si="15"/>
        <v>2000</v>
      </c>
      <c r="G61" s="237">
        <v>2000</v>
      </c>
      <c r="H61" s="237">
        <v>0</v>
      </c>
      <c r="I61" s="239">
        <f t="shared" si="14"/>
        <v>1368.51</v>
      </c>
      <c r="J61" s="239">
        <v>1368.51</v>
      </c>
      <c r="K61" s="239">
        <v>0</v>
      </c>
      <c r="L61" s="237">
        <f t="shared" si="16"/>
        <v>68.4255</v>
      </c>
    </row>
    <row r="62" spans="1:12" s="1" customFormat="1" ht="15.6" hidden="1" customHeight="1">
      <c r="A62" s="306"/>
      <c r="B62" s="306"/>
      <c r="C62" s="309"/>
      <c r="D62" s="55" t="s">
        <v>170</v>
      </c>
      <c r="E62" s="216" t="s">
        <v>204</v>
      </c>
      <c r="F62" s="237">
        <f t="shared" si="15"/>
        <v>0</v>
      </c>
      <c r="G62" s="237">
        <v>0</v>
      </c>
      <c r="H62" s="237">
        <v>0</v>
      </c>
      <c r="I62" s="239">
        <f t="shared" si="14"/>
        <v>0</v>
      </c>
      <c r="J62" s="239">
        <v>0</v>
      </c>
      <c r="K62" s="239">
        <v>0</v>
      </c>
      <c r="L62" s="237" t="str">
        <f t="shared" si="16"/>
        <v>0</v>
      </c>
    </row>
    <row r="63" spans="1:12" s="1" customFormat="1" ht="14.1" customHeight="1">
      <c r="A63" s="306"/>
      <c r="B63" s="306"/>
      <c r="C63" s="309"/>
      <c r="D63" s="55" t="s">
        <v>157</v>
      </c>
      <c r="E63" s="213" t="s">
        <v>161</v>
      </c>
      <c r="F63" s="237">
        <f>G63:G64</f>
        <v>300</v>
      </c>
      <c r="G63" s="237">
        <v>300</v>
      </c>
      <c r="H63" s="237">
        <v>0</v>
      </c>
      <c r="I63" s="239">
        <f t="shared" si="14"/>
        <v>116.4</v>
      </c>
      <c r="J63" s="239">
        <v>116.4</v>
      </c>
      <c r="K63" s="239">
        <v>0</v>
      </c>
      <c r="L63" s="237">
        <f t="shared" si="16"/>
        <v>38.799999999999997</v>
      </c>
    </row>
    <row r="64" spans="1:12" s="1" customFormat="1" ht="21.4" customHeight="1">
      <c r="A64" s="306"/>
      <c r="B64" s="306"/>
      <c r="C64" s="309"/>
      <c r="D64" s="55" t="s">
        <v>158</v>
      </c>
      <c r="E64" s="217" t="s">
        <v>231</v>
      </c>
      <c r="F64" s="237">
        <f t="shared" ref="F64:F71" si="17">G64</f>
        <v>1230</v>
      </c>
      <c r="G64" s="237">
        <v>1230</v>
      </c>
      <c r="H64" s="237">
        <v>0</v>
      </c>
      <c r="I64" s="239">
        <f>J64</f>
        <v>921.98</v>
      </c>
      <c r="J64" s="239">
        <v>921.98</v>
      </c>
      <c r="K64" s="239">
        <v>0</v>
      </c>
      <c r="L64" s="237">
        <f t="shared" si="16"/>
        <v>74.957723577235768</v>
      </c>
    </row>
    <row r="65" spans="1:12" s="1" customFormat="1" ht="23.25" customHeight="1">
      <c r="A65" s="306"/>
      <c r="B65" s="306"/>
      <c r="C65" s="309"/>
      <c r="D65" s="247" t="s">
        <v>150</v>
      </c>
      <c r="E65" s="268" t="s">
        <v>350</v>
      </c>
      <c r="F65" s="237">
        <f t="shared" si="17"/>
        <v>170</v>
      </c>
      <c r="G65" s="237">
        <v>170</v>
      </c>
      <c r="H65" s="237">
        <v>0</v>
      </c>
      <c r="I65" s="239">
        <v>0</v>
      </c>
      <c r="J65" s="239">
        <v>0</v>
      </c>
      <c r="K65" s="239">
        <v>0</v>
      </c>
      <c r="L65" s="237">
        <f t="shared" si="16"/>
        <v>0</v>
      </c>
    </row>
    <row r="66" spans="1:12" s="1" customFormat="1" ht="24.75" customHeight="1">
      <c r="A66" s="306"/>
      <c r="B66" s="306"/>
      <c r="C66" s="309"/>
      <c r="D66" s="55" t="s">
        <v>159</v>
      </c>
      <c r="E66" s="215" t="s">
        <v>173</v>
      </c>
      <c r="F66" s="237">
        <f t="shared" si="17"/>
        <v>474.4</v>
      </c>
      <c r="G66" s="237">
        <v>474.4</v>
      </c>
      <c r="H66" s="237">
        <v>0</v>
      </c>
      <c r="I66" s="239">
        <f t="shared" ref="I66:I71" si="18">J66</f>
        <v>396.6</v>
      </c>
      <c r="J66" s="239">
        <v>396.6</v>
      </c>
      <c r="K66" s="239">
        <v>0</v>
      </c>
      <c r="L66" s="237">
        <f t="shared" si="16"/>
        <v>83.600337268128172</v>
      </c>
    </row>
    <row r="67" spans="1:12" s="2" customFormat="1" ht="24.75" customHeight="1">
      <c r="A67" s="306"/>
      <c r="B67" s="306"/>
      <c r="C67" s="61" t="s">
        <v>40</v>
      </c>
      <c r="D67" s="62"/>
      <c r="E67" s="212" t="s">
        <v>286</v>
      </c>
      <c r="F67" s="284">
        <f t="shared" si="17"/>
        <v>119000</v>
      </c>
      <c r="G67" s="284">
        <f>G68+G69+G71+G70</f>
        <v>119000</v>
      </c>
      <c r="H67" s="284">
        <f>SUM(H69:H71)</f>
        <v>0</v>
      </c>
      <c r="I67" s="285">
        <f t="shared" si="18"/>
        <v>38828</v>
      </c>
      <c r="J67" s="285">
        <f>J68+J69+J70+J71</f>
        <v>38828</v>
      </c>
      <c r="K67" s="285">
        <f>SUM(K69:K71)</f>
        <v>0</v>
      </c>
      <c r="L67" s="284">
        <f>IFERROR(I67*100/F67,"0")</f>
        <v>32.628571428571426</v>
      </c>
    </row>
    <row r="68" spans="1:12" s="1" customFormat="1" ht="20.25" customHeight="1">
      <c r="A68" s="306"/>
      <c r="B68" s="306"/>
      <c r="C68" s="310"/>
      <c r="D68" s="55" t="s">
        <v>163</v>
      </c>
      <c r="E68" s="160" t="s">
        <v>164</v>
      </c>
      <c r="F68" s="237">
        <f t="shared" si="17"/>
        <v>79000</v>
      </c>
      <c r="G68" s="237">
        <v>79000</v>
      </c>
      <c r="H68" s="237">
        <v>0</v>
      </c>
      <c r="I68" s="239">
        <f t="shared" si="18"/>
        <v>29743.4</v>
      </c>
      <c r="J68" s="239">
        <v>29743.4</v>
      </c>
      <c r="K68" s="239">
        <v>0</v>
      </c>
      <c r="L68" s="237">
        <f>IFERROR(I68*100/F68,"0")</f>
        <v>37.649873417721516</v>
      </c>
    </row>
    <row r="69" spans="1:12" s="1" customFormat="1" ht="14.1" customHeight="1">
      <c r="A69" s="306"/>
      <c r="B69" s="306"/>
      <c r="C69" s="311"/>
      <c r="D69" s="55" t="s">
        <v>147</v>
      </c>
      <c r="E69" s="213" t="s">
        <v>148</v>
      </c>
      <c r="F69" s="237">
        <f t="shared" si="17"/>
        <v>4000</v>
      </c>
      <c r="G69" s="237">
        <v>4000</v>
      </c>
      <c r="H69" s="237">
        <v>0</v>
      </c>
      <c r="I69" s="239">
        <f t="shared" si="18"/>
        <v>354.24</v>
      </c>
      <c r="J69" s="239">
        <v>354.24</v>
      </c>
      <c r="K69" s="239">
        <v>0</v>
      </c>
      <c r="L69" s="237">
        <f t="shared" si="16"/>
        <v>8.8559999999999999</v>
      </c>
    </row>
    <row r="70" spans="1:12" s="1" customFormat="1" ht="14.1" customHeight="1">
      <c r="A70" s="306"/>
      <c r="B70" s="306"/>
      <c r="C70" s="311"/>
      <c r="D70" s="55" t="s">
        <v>213</v>
      </c>
      <c r="E70" s="214" t="s">
        <v>233</v>
      </c>
      <c r="F70" s="237">
        <f>G70</f>
        <v>2000</v>
      </c>
      <c r="G70" s="237">
        <v>2000</v>
      </c>
      <c r="H70" s="237">
        <v>0</v>
      </c>
      <c r="I70" s="239">
        <f t="shared" si="18"/>
        <v>206.09</v>
      </c>
      <c r="J70" s="239">
        <v>206.09</v>
      </c>
      <c r="K70" s="239">
        <v>0</v>
      </c>
      <c r="L70" s="237">
        <f t="shared" si="16"/>
        <v>10.304500000000001</v>
      </c>
    </row>
    <row r="71" spans="1:12" s="1" customFormat="1" ht="14.1" customHeight="1">
      <c r="A71" s="306"/>
      <c r="B71" s="306"/>
      <c r="C71" s="315"/>
      <c r="D71" s="55" t="s">
        <v>137</v>
      </c>
      <c r="E71" s="213" t="s">
        <v>138</v>
      </c>
      <c r="F71" s="237">
        <f t="shared" si="17"/>
        <v>34000</v>
      </c>
      <c r="G71" s="237">
        <v>34000</v>
      </c>
      <c r="H71" s="237">
        <v>0</v>
      </c>
      <c r="I71" s="239">
        <f t="shared" si="18"/>
        <v>8524.27</v>
      </c>
      <c r="J71" s="239">
        <v>8524.27</v>
      </c>
      <c r="K71" s="239">
        <v>0</v>
      </c>
      <c r="L71" s="237">
        <f t="shared" si="16"/>
        <v>25.071382352941175</v>
      </c>
    </row>
    <row r="72" spans="1:12" s="2" customFormat="1" ht="22.5">
      <c r="A72" s="306"/>
      <c r="B72" s="306"/>
      <c r="C72" s="61" t="s">
        <v>41</v>
      </c>
      <c r="D72" s="62"/>
      <c r="E72" s="218" t="s">
        <v>339</v>
      </c>
      <c r="F72" s="284">
        <f>G72+H72</f>
        <v>3243318.66</v>
      </c>
      <c r="G72" s="284">
        <f>G73+G74+G75+G76+G77+G78+G79+G80+G82+G83+G84+G85+G86+G87+G88+G89+G90+G91+G92+G93+G81</f>
        <v>2101882.6</v>
      </c>
      <c r="H72" s="284">
        <f>SUM(H73:H95)</f>
        <v>1141436.06</v>
      </c>
      <c r="I72" s="285">
        <f>J72+K72</f>
        <v>952553.55</v>
      </c>
      <c r="J72" s="285">
        <f>J74+J75+J76+J77+J78+J79+J80+J81+J83+J84+J85+J86+J87+J88+J89+J90+J91+J92+J93+J82+J73</f>
        <v>952553.55</v>
      </c>
      <c r="K72" s="285">
        <f>K93+K95</f>
        <v>0</v>
      </c>
      <c r="L72" s="284">
        <f>IFERROR(I72*100/F72,"0")</f>
        <v>29.369718176258388</v>
      </c>
    </row>
    <row r="73" spans="1:12" s="1" customFormat="1" ht="23.1" customHeight="1">
      <c r="A73" s="306"/>
      <c r="B73" s="306"/>
      <c r="C73" s="310"/>
      <c r="D73" s="55" t="s">
        <v>165</v>
      </c>
      <c r="E73" s="217" t="s">
        <v>181</v>
      </c>
      <c r="F73" s="237">
        <f t="shared" ref="F73:F90" si="19">G73</f>
        <v>7000</v>
      </c>
      <c r="G73" s="237">
        <v>7000</v>
      </c>
      <c r="H73" s="237">
        <v>0</v>
      </c>
      <c r="I73" s="239">
        <f t="shared" ref="I73:I83" si="20">J73</f>
        <v>1031.06</v>
      </c>
      <c r="J73" s="239">
        <v>1031.06</v>
      </c>
      <c r="K73" s="239">
        <v>0</v>
      </c>
      <c r="L73" s="237">
        <f t="shared" si="16"/>
        <v>14.729428571428571</v>
      </c>
    </row>
    <row r="74" spans="1:12" s="1" customFormat="1" ht="16.5" customHeight="1">
      <c r="A74" s="306"/>
      <c r="B74" s="306"/>
      <c r="C74" s="311"/>
      <c r="D74" s="55" t="s">
        <v>155</v>
      </c>
      <c r="E74" s="213" t="s">
        <v>236</v>
      </c>
      <c r="F74" s="237">
        <f t="shared" si="19"/>
        <v>1184000</v>
      </c>
      <c r="G74" s="237">
        <v>1184000</v>
      </c>
      <c r="H74" s="237">
        <v>0</v>
      </c>
      <c r="I74" s="239">
        <f t="shared" si="20"/>
        <v>534020.13</v>
      </c>
      <c r="J74" s="239">
        <v>534020.13</v>
      </c>
      <c r="K74" s="239">
        <v>0</v>
      </c>
      <c r="L74" s="237">
        <f t="shared" si="16"/>
        <v>45.10305152027027</v>
      </c>
    </row>
    <row r="75" spans="1:12" s="1" customFormat="1" ht="14.1" customHeight="1">
      <c r="A75" s="306"/>
      <c r="B75" s="306"/>
      <c r="C75" s="311"/>
      <c r="D75" s="55" t="s">
        <v>156</v>
      </c>
      <c r="E75" s="213" t="s">
        <v>160</v>
      </c>
      <c r="F75" s="237">
        <f t="shared" si="19"/>
        <v>78482.600000000006</v>
      </c>
      <c r="G75" s="237">
        <v>78482.600000000006</v>
      </c>
      <c r="H75" s="237">
        <v>0</v>
      </c>
      <c r="I75" s="239">
        <f t="shared" si="20"/>
        <v>78425.84</v>
      </c>
      <c r="J75" s="239">
        <v>78425.84</v>
      </c>
      <c r="K75" s="239">
        <v>0</v>
      </c>
      <c r="L75" s="237">
        <f t="shared" si="16"/>
        <v>99.927678236959522</v>
      </c>
    </row>
    <row r="76" spans="1:12" s="1" customFormat="1" ht="12.75" customHeight="1">
      <c r="A76" s="306"/>
      <c r="B76" s="306"/>
      <c r="C76" s="311"/>
      <c r="D76" s="55" t="s">
        <v>166</v>
      </c>
      <c r="E76" s="160" t="s">
        <v>251</v>
      </c>
      <c r="F76" s="237">
        <f t="shared" si="19"/>
        <v>10000</v>
      </c>
      <c r="G76" s="237">
        <v>10000</v>
      </c>
      <c r="H76" s="237">
        <v>0</v>
      </c>
      <c r="I76" s="239">
        <f t="shared" si="20"/>
        <v>4472.28</v>
      </c>
      <c r="J76" s="239">
        <v>4472.28</v>
      </c>
      <c r="K76" s="239">
        <v>0</v>
      </c>
      <c r="L76" s="237">
        <f t="shared" si="16"/>
        <v>44.722799999999999</v>
      </c>
    </row>
    <row r="77" spans="1:12" s="1" customFormat="1" ht="14.1" customHeight="1">
      <c r="A77" s="306"/>
      <c r="B77" s="306"/>
      <c r="C77" s="311"/>
      <c r="D77" s="55" t="s">
        <v>141</v>
      </c>
      <c r="E77" s="213" t="s">
        <v>142</v>
      </c>
      <c r="F77" s="237">
        <f t="shared" si="19"/>
        <v>206000</v>
      </c>
      <c r="G77" s="237">
        <v>206000</v>
      </c>
      <c r="H77" s="237">
        <v>0</v>
      </c>
      <c r="I77" s="239">
        <f t="shared" si="20"/>
        <v>104204.34</v>
      </c>
      <c r="J77" s="239">
        <v>104204.34</v>
      </c>
      <c r="K77" s="239">
        <v>0</v>
      </c>
      <c r="L77" s="237">
        <f t="shared" si="16"/>
        <v>50.584631067961162</v>
      </c>
    </row>
    <row r="78" spans="1:12" s="1" customFormat="1" ht="36" customHeight="1">
      <c r="A78" s="306"/>
      <c r="B78" s="306"/>
      <c r="C78" s="311"/>
      <c r="D78" s="55" t="s">
        <v>143</v>
      </c>
      <c r="E78" s="204" t="s">
        <v>341</v>
      </c>
      <c r="F78" s="237">
        <f t="shared" si="19"/>
        <v>29000</v>
      </c>
      <c r="G78" s="237">
        <v>29000</v>
      </c>
      <c r="H78" s="237">
        <v>0</v>
      </c>
      <c r="I78" s="239">
        <f t="shared" si="20"/>
        <v>8431.93</v>
      </c>
      <c r="J78" s="239">
        <v>8431.93</v>
      </c>
      <c r="K78" s="239">
        <v>0</v>
      </c>
      <c r="L78" s="237">
        <f t="shared" si="16"/>
        <v>29.075620689655171</v>
      </c>
    </row>
    <row r="79" spans="1:12" s="1" customFormat="1" ht="14.1" customHeight="1">
      <c r="A79" s="306"/>
      <c r="B79" s="306"/>
      <c r="C79" s="311"/>
      <c r="D79" s="55" t="s">
        <v>145</v>
      </c>
      <c r="E79" s="204" t="s">
        <v>146</v>
      </c>
      <c r="F79" s="237">
        <f t="shared" si="19"/>
        <v>12000</v>
      </c>
      <c r="G79" s="237">
        <v>12000</v>
      </c>
      <c r="H79" s="237">
        <v>0</v>
      </c>
      <c r="I79" s="239">
        <f t="shared" si="20"/>
        <v>5496.4</v>
      </c>
      <c r="J79" s="239">
        <v>5496.4</v>
      </c>
      <c r="K79" s="239">
        <v>0</v>
      </c>
      <c r="L79" s="237">
        <f t="shared" si="16"/>
        <v>45.803333333333335</v>
      </c>
    </row>
    <row r="80" spans="1:12" s="1" customFormat="1" ht="14.1" customHeight="1">
      <c r="A80" s="306"/>
      <c r="B80" s="306"/>
      <c r="C80" s="311"/>
      <c r="D80" s="55" t="s">
        <v>147</v>
      </c>
      <c r="E80" s="204" t="s">
        <v>148</v>
      </c>
      <c r="F80" s="237">
        <f t="shared" si="19"/>
        <v>190000</v>
      </c>
      <c r="G80" s="237">
        <v>190000</v>
      </c>
      <c r="H80" s="237">
        <v>0</v>
      </c>
      <c r="I80" s="239">
        <f t="shared" si="20"/>
        <v>60358.14</v>
      </c>
      <c r="J80" s="239">
        <v>60358.14</v>
      </c>
      <c r="K80" s="239">
        <v>0</v>
      </c>
      <c r="L80" s="237">
        <f t="shared" si="16"/>
        <v>31.767442105263157</v>
      </c>
    </row>
    <row r="81" spans="1:12" s="1" customFormat="1" ht="14.1" customHeight="1">
      <c r="A81" s="306"/>
      <c r="B81" s="306"/>
      <c r="C81" s="311"/>
      <c r="D81" s="55" t="s">
        <v>213</v>
      </c>
      <c r="E81" s="214" t="s">
        <v>233</v>
      </c>
      <c r="F81" s="237">
        <f t="shared" si="19"/>
        <v>5000</v>
      </c>
      <c r="G81" s="237">
        <v>5000</v>
      </c>
      <c r="H81" s="237">
        <v>0</v>
      </c>
      <c r="I81" s="239">
        <f t="shared" si="20"/>
        <v>2580.71</v>
      </c>
      <c r="J81" s="239">
        <v>2580.71</v>
      </c>
      <c r="K81" s="239">
        <v>0</v>
      </c>
      <c r="L81" s="237">
        <f t="shared" si="16"/>
        <v>51.614199999999997</v>
      </c>
    </row>
    <row r="82" spans="1:12" s="1" customFormat="1" ht="14.1" hidden="1" customHeight="1">
      <c r="A82" s="306"/>
      <c r="B82" s="306"/>
      <c r="C82" s="311"/>
      <c r="D82" s="55" t="s">
        <v>167</v>
      </c>
      <c r="E82" s="219" t="s">
        <v>180</v>
      </c>
      <c r="F82" s="237">
        <f t="shared" si="19"/>
        <v>0</v>
      </c>
      <c r="G82" s="237">
        <v>0</v>
      </c>
      <c r="H82" s="237">
        <v>0</v>
      </c>
      <c r="I82" s="239">
        <f t="shared" si="20"/>
        <v>0</v>
      </c>
      <c r="J82" s="239">
        <v>0</v>
      </c>
      <c r="K82" s="239">
        <v>0</v>
      </c>
      <c r="L82" s="237" t="str">
        <f t="shared" si="16"/>
        <v>0</v>
      </c>
    </row>
    <row r="83" spans="1:12" s="1" customFormat="1" ht="14.1" customHeight="1">
      <c r="A83" s="306"/>
      <c r="B83" s="306"/>
      <c r="C83" s="311"/>
      <c r="D83" s="55" t="s">
        <v>153</v>
      </c>
      <c r="E83" s="213" t="s">
        <v>154</v>
      </c>
      <c r="F83" s="237">
        <f t="shared" si="19"/>
        <v>14000</v>
      </c>
      <c r="G83" s="237">
        <v>14000</v>
      </c>
      <c r="H83" s="237">
        <v>0</v>
      </c>
      <c r="I83" s="239">
        <f t="shared" si="20"/>
        <v>5348.82</v>
      </c>
      <c r="J83" s="239">
        <v>5348.82</v>
      </c>
      <c r="K83" s="239">
        <v>0</v>
      </c>
      <c r="L83" s="237">
        <f t="shared" si="16"/>
        <v>38.205857142857141</v>
      </c>
    </row>
    <row r="84" spans="1:12" s="1" customFormat="1" ht="14.1" customHeight="1">
      <c r="A84" s="306"/>
      <c r="B84" s="306"/>
      <c r="C84" s="311"/>
      <c r="D84" s="55" t="s">
        <v>168</v>
      </c>
      <c r="E84" s="213" t="s">
        <v>182</v>
      </c>
      <c r="F84" s="237">
        <f t="shared" si="19"/>
        <v>2000</v>
      </c>
      <c r="G84" s="237">
        <v>2000</v>
      </c>
      <c r="H84" s="237">
        <v>0</v>
      </c>
      <c r="I84" s="239">
        <v>0</v>
      </c>
      <c r="J84" s="239">
        <v>0</v>
      </c>
      <c r="K84" s="239">
        <v>0</v>
      </c>
      <c r="L84" s="237">
        <f t="shared" si="16"/>
        <v>0</v>
      </c>
    </row>
    <row r="85" spans="1:12" s="1" customFormat="1" ht="14.1" customHeight="1">
      <c r="A85" s="306"/>
      <c r="B85" s="306"/>
      <c r="C85" s="311"/>
      <c r="D85" s="55" t="s">
        <v>169</v>
      </c>
      <c r="E85" s="213" t="s">
        <v>172</v>
      </c>
      <c r="F85" s="237">
        <f t="shared" si="19"/>
        <v>400</v>
      </c>
      <c r="G85" s="237">
        <v>400</v>
      </c>
      <c r="H85" s="237">
        <v>0</v>
      </c>
      <c r="I85" s="239">
        <f t="shared" ref="I85:I92" si="21">J85</f>
        <v>302</v>
      </c>
      <c r="J85" s="239">
        <v>302</v>
      </c>
      <c r="K85" s="239">
        <v>0</v>
      </c>
      <c r="L85" s="237">
        <f t="shared" si="16"/>
        <v>75.5</v>
      </c>
    </row>
    <row r="86" spans="1:12" s="1" customFormat="1" ht="14.1" customHeight="1">
      <c r="A86" s="306"/>
      <c r="B86" s="306"/>
      <c r="C86" s="311"/>
      <c r="D86" s="55" t="s">
        <v>137</v>
      </c>
      <c r="E86" s="213" t="s">
        <v>138</v>
      </c>
      <c r="F86" s="237">
        <f t="shared" si="19"/>
        <v>230000</v>
      </c>
      <c r="G86" s="237">
        <v>230000</v>
      </c>
      <c r="H86" s="237">
        <v>0</v>
      </c>
      <c r="I86" s="239">
        <f t="shared" si="21"/>
        <v>91373.66</v>
      </c>
      <c r="J86" s="239">
        <v>91373.66</v>
      </c>
      <c r="K86" s="239">
        <v>0</v>
      </c>
      <c r="L86" s="237">
        <f t="shared" si="16"/>
        <v>39.727678260869567</v>
      </c>
    </row>
    <row r="87" spans="1:12" s="1" customFormat="1" ht="22.7" customHeight="1">
      <c r="A87" s="306"/>
      <c r="B87" s="306"/>
      <c r="C87" s="311"/>
      <c r="D87" s="55" t="s">
        <v>170</v>
      </c>
      <c r="E87" s="216" t="s">
        <v>203</v>
      </c>
      <c r="F87" s="237">
        <f t="shared" si="19"/>
        <v>11000</v>
      </c>
      <c r="G87" s="237">
        <v>11000</v>
      </c>
      <c r="H87" s="237">
        <v>0</v>
      </c>
      <c r="I87" s="239">
        <f t="shared" si="21"/>
        <v>4388.0200000000004</v>
      </c>
      <c r="J87" s="239">
        <v>4388.0200000000004</v>
      </c>
      <c r="K87" s="239">
        <v>0</v>
      </c>
      <c r="L87" s="237">
        <f t="shared" si="16"/>
        <v>39.891090909090913</v>
      </c>
    </row>
    <row r="88" spans="1:12" s="1" customFormat="1" ht="14.1" customHeight="1">
      <c r="A88" s="306"/>
      <c r="B88" s="306"/>
      <c r="C88" s="311"/>
      <c r="D88" s="55" t="s">
        <v>157</v>
      </c>
      <c r="E88" s="213" t="s">
        <v>161</v>
      </c>
      <c r="F88" s="237">
        <f t="shared" si="19"/>
        <v>16000</v>
      </c>
      <c r="G88" s="237">
        <v>16000</v>
      </c>
      <c r="H88" s="237">
        <v>0</v>
      </c>
      <c r="I88" s="239">
        <f t="shared" si="21"/>
        <v>3978.33</v>
      </c>
      <c r="J88" s="239">
        <v>3978.33</v>
      </c>
      <c r="K88" s="239">
        <v>0</v>
      </c>
      <c r="L88" s="237">
        <f t="shared" si="16"/>
        <v>24.864562500000002</v>
      </c>
    </row>
    <row r="89" spans="1:12" s="1" customFormat="1" ht="14.1" customHeight="1">
      <c r="A89" s="306"/>
      <c r="B89" s="306"/>
      <c r="C89" s="311"/>
      <c r="D89" s="55" t="s">
        <v>139</v>
      </c>
      <c r="E89" s="213" t="s">
        <v>132</v>
      </c>
      <c r="F89" s="237">
        <f t="shared" si="19"/>
        <v>52000</v>
      </c>
      <c r="G89" s="237">
        <v>52000</v>
      </c>
      <c r="H89" s="237">
        <v>0</v>
      </c>
      <c r="I89" s="239">
        <f t="shared" si="21"/>
        <v>22486</v>
      </c>
      <c r="J89" s="239">
        <v>22486</v>
      </c>
      <c r="K89" s="239">
        <v>0</v>
      </c>
      <c r="L89" s="237">
        <f t="shared" si="16"/>
        <v>43.242307692307691</v>
      </c>
    </row>
    <row r="90" spans="1:12" s="1" customFormat="1" ht="23.1" customHeight="1">
      <c r="A90" s="306"/>
      <c r="B90" s="306"/>
      <c r="C90" s="311"/>
      <c r="D90" s="55" t="s">
        <v>158</v>
      </c>
      <c r="E90" s="217" t="s">
        <v>231</v>
      </c>
      <c r="F90" s="237">
        <f t="shared" si="19"/>
        <v>33000</v>
      </c>
      <c r="G90" s="237">
        <v>33000</v>
      </c>
      <c r="H90" s="237">
        <v>0</v>
      </c>
      <c r="I90" s="239">
        <f t="shared" si="21"/>
        <v>20551.03</v>
      </c>
      <c r="J90" s="239">
        <v>20551.03</v>
      </c>
      <c r="K90" s="239">
        <v>0</v>
      </c>
      <c r="L90" s="237">
        <f t="shared" si="16"/>
        <v>62.275848484848488</v>
      </c>
    </row>
    <row r="91" spans="1:12" s="1" customFormat="1" ht="23.1" customHeight="1">
      <c r="A91" s="306"/>
      <c r="B91" s="306"/>
      <c r="C91" s="311"/>
      <c r="D91" s="55" t="s">
        <v>150</v>
      </c>
      <c r="E91" s="210" t="s">
        <v>267</v>
      </c>
      <c r="F91" s="237">
        <f>G91</f>
        <v>1000</v>
      </c>
      <c r="G91" s="237">
        <v>1000</v>
      </c>
      <c r="H91" s="237">
        <v>0</v>
      </c>
      <c r="I91" s="239">
        <f t="shared" si="21"/>
        <v>244.66</v>
      </c>
      <c r="J91" s="239">
        <v>244.66</v>
      </c>
      <c r="K91" s="239">
        <v>0</v>
      </c>
      <c r="L91" s="237">
        <f t="shared" si="16"/>
        <v>24.466000000000001</v>
      </c>
    </row>
    <row r="92" spans="1:12" s="1" customFormat="1" ht="23.1" customHeight="1">
      <c r="A92" s="306"/>
      <c r="B92" s="306"/>
      <c r="C92" s="311"/>
      <c r="D92" s="55" t="s">
        <v>159</v>
      </c>
      <c r="E92" s="215" t="s">
        <v>173</v>
      </c>
      <c r="F92" s="237">
        <f>G92</f>
        <v>21000</v>
      </c>
      <c r="G92" s="237">
        <v>21000</v>
      </c>
      <c r="H92" s="237">
        <v>0</v>
      </c>
      <c r="I92" s="239">
        <f t="shared" si="21"/>
        <v>4860.2</v>
      </c>
      <c r="J92" s="239">
        <v>4860.2</v>
      </c>
      <c r="K92" s="239">
        <v>0</v>
      </c>
      <c r="L92" s="237">
        <f t="shared" si="16"/>
        <v>23.143809523809523</v>
      </c>
    </row>
    <row r="93" spans="1:12" s="31" customFormat="1" ht="24.4" customHeight="1">
      <c r="A93" s="306"/>
      <c r="B93" s="306"/>
      <c r="C93" s="311"/>
      <c r="D93" s="76" t="s">
        <v>275</v>
      </c>
      <c r="E93" s="211" t="s">
        <v>300</v>
      </c>
      <c r="F93" s="237">
        <f>H93</f>
        <v>699091.48</v>
      </c>
      <c r="G93" s="237">
        <v>0</v>
      </c>
      <c r="H93" s="237">
        <v>699091.48</v>
      </c>
      <c r="I93" s="237">
        <f>K93</f>
        <v>0</v>
      </c>
      <c r="J93" s="237">
        <v>0</v>
      </c>
      <c r="K93" s="237">
        <v>0</v>
      </c>
      <c r="L93" s="237">
        <f t="shared" si="16"/>
        <v>0</v>
      </c>
    </row>
    <row r="94" spans="1:12" s="31" customFormat="1" ht="24.4" customHeight="1">
      <c r="A94" s="306"/>
      <c r="B94" s="306"/>
      <c r="C94" s="311"/>
      <c r="D94" s="76" t="s">
        <v>276</v>
      </c>
      <c r="E94" s="211" t="s">
        <v>300</v>
      </c>
      <c r="F94" s="237">
        <f>H94</f>
        <v>432344.58</v>
      </c>
      <c r="G94" s="237">
        <v>0</v>
      </c>
      <c r="H94" s="237">
        <v>432344.58</v>
      </c>
      <c r="I94" s="237">
        <v>0</v>
      </c>
      <c r="J94" s="237">
        <v>0</v>
      </c>
      <c r="K94" s="237">
        <v>0</v>
      </c>
      <c r="L94" s="237">
        <v>0</v>
      </c>
    </row>
    <row r="95" spans="1:12" s="31" customFormat="1" ht="24.4" customHeight="1">
      <c r="A95" s="306"/>
      <c r="B95" s="306"/>
      <c r="C95" s="315"/>
      <c r="D95" s="76" t="s">
        <v>171</v>
      </c>
      <c r="E95" s="211" t="s">
        <v>297</v>
      </c>
      <c r="F95" s="237">
        <f>H95</f>
        <v>10000</v>
      </c>
      <c r="G95" s="237">
        <v>0</v>
      </c>
      <c r="H95" s="237">
        <v>10000</v>
      </c>
      <c r="I95" s="237">
        <f>K95</f>
        <v>0</v>
      </c>
      <c r="J95" s="237">
        <v>0</v>
      </c>
      <c r="K95" s="237">
        <v>0</v>
      </c>
      <c r="L95" s="237">
        <f t="shared" ref="L95" si="22">IFERROR(J95*100/G95,IFERROR(K95*100/H95,"0"))</f>
        <v>0</v>
      </c>
    </row>
    <row r="96" spans="1:12" s="31" customFormat="1" ht="24.4" customHeight="1">
      <c r="A96" s="306"/>
      <c r="B96" s="306"/>
      <c r="C96" s="251" t="s">
        <v>324</v>
      </c>
      <c r="D96" s="76"/>
      <c r="E96" s="258" t="s">
        <v>325</v>
      </c>
      <c r="F96" s="284">
        <f>G96</f>
        <v>6500</v>
      </c>
      <c r="G96" s="284">
        <f>G97</f>
        <v>6500</v>
      </c>
      <c r="H96" s="284">
        <v>0</v>
      </c>
      <c r="I96" s="284">
        <v>0</v>
      </c>
      <c r="J96" s="284">
        <v>0</v>
      </c>
      <c r="K96" s="284">
        <v>0</v>
      </c>
      <c r="L96" s="284">
        <v>0</v>
      </c>
    </row>
    <row r="97" spans="1:12" s="31" customFormat="1" ht="13.5" customHeight="1">
      <c r="A97" s="306"/>
      <c r="B97" s="306"/>
      <c r="C97" s="251"/>
      <c r="D97" s="76" t="s">
        <v>147</v>
      </c>
      <c r="E97" s="204" t="s">
        <v>148</v>
      </c>
      <c r="F97" s="237">
        <f>G97</f>
        <v>6500</v>
      </c>
      <c r="G97" s="237">
        <v>6500</v>
      </c>
      <c r="H97" s="237">
        <v>0</v>
      </c>
      <c r="I97" s="237">
        <v>0</v>
      </c>
      <c r="J97" s="237">
        <v>0</v>
      </c>
      <c r="K97" s="237">
        <v>0</v>
      </c>
      <c r="L97" s="237">
        <v>0</v>
      </c>
    </row>
    <row r="98" spans="1:12" s="2" customFormat="1" ht="28.5" customHeight="1">
      <c r="A98" s="306"/>
      <c r="B98" s="306"/>
      <c r="C98" s="61" t="s">
        <v>214</v>
      </c>
      <c r="D98" s="62"/>
      <c r="E98" s="220" t="s">
        <v>235</v>
      </c>
      <c r="F98" s="284">
        <f t="shared" ref="F98:F103" si="23">G98</f>
        <v>72817.399999999994</v>
      </c>
      <c r="G98" s="284">
        <f>G102+G101+G100+G99</f>
        <v>72817.399999999994</v>
      </c>
      <c r="H98" s="284">
        <f>SUM(H99:H116)</f>
        <v>0</v>
      </c>
      <c r="I98" s="285">
        <f t="shared" ref="I98:I119" si="24">J98</f>
        <v>36571.75</v>
      </c>
      <c r="J98" s="285">
        <f>J99+J100+J101</f>
        <v>36571.75</v>
      </c>
      <c r="K98" s="285">
        <f>K99+K100+K101</f>
        <v>0</v>
      </c>
      <c r="L98" s="284">
        <f>IFERROR(I98*100/F98,"0")</f>
        <v>50.223916261772601</v>
      </c>
    </row>
    <row r="99" spans="1:12" s="1" customFormat="1" ht="12.75" customHeight="1">
      <c r="A99" s="306"/>
      <c r="B99" s="306"/>
      <c r="C99" s="312"/>
      <c r="D99" s="55" t="s">
        <v>155</v>
      </c>
      <c r="E99" s="213" t="s">
        <v>236</v>
      </c>
      <c r="F99" s="237">
        <f t="shared" si="23"/>
        <v>58000</v>
      </c>
      <c r="G99" s="237">
        <v>58000</v>
      </c>
      <c r="H99" s="237">
        <v>0</v>
      </c>
      <c r="I99" s="239">
        <f>J99</f>
        <v>27300.29</v>
      </c>
      <c r="J99" s="239">
        <v>27300.29</v>
      </c>
      <c r="K99" s="239">
        <v>0</v>
      </c>
      <c r="L99" s="237">
        <f>IFERROR(I99*100/F99,"0")</f>
        <v>47.069465517241376</v>
      </c>
    </row>
    <row r="100" spans="1:12" s="1" customFormat="1" ht="14.1" customHeight="1">
      <c r="A100" s="306"/>
      <c r="B100" s="306"/>
      <c r="C100" s="313"/>
      <c r="D100" s="55" t="s">
        <v>156</v>
      </c>
      <c r="E100" s="213" t="s">
        <v>160</v>
      </c>
      <c r="F100" s="237">
        <f t="shared" si="23"/>
        <v>4017.4</v>
      </c>
      <c r="G100" s="237">
        <v>4017.4</v>
      </c>
      <c r="H100" s="237">
        <v>0</v>
      </c>
      <c r="I100" s="239">
        <f t="shared" si="24"/>
        <v>4017.4</v>
      </c>
      <c r="J100" s="239">
        <v>4017.4</v>
      </c>
      <c r="K100" s="239">
        <v>0</v>
      </c>
      <c r="L100" s="237">
        <f t="shared" ref="L100:L101" si="25">IFERROR(I100*100/F100,"0")</f>
        <v>100</v>
      </c>
    </row>
    <row r="101" spans="1:12" s="1" customFormat="1" ht="14.1" customHeight="1">
      <c r="A101" s="306"/>
      <c r="B101" s="306"/>
      <c r="C101" s="313"/>
      <c r="D101" s="55" t="s">
        <v>141</v>
      </c>
      <c r="E101" s="213" t="s">
        <v>142</v>
      </c>
      <c r="F101" s="237">
        <f t="shared" si="23"/>
        <v>10800</v>
      </c>
      <c r="G101" s="237">
        <v>10800</v>
      </c>
      <c r="H101" s="237">
        <v>0</v>
      </c>
      <c r="I101" s="239">
        <f t="shared" si="24"/>
        <v>5254.06</v>
      </c>
      <c r="J101" s="239">
        <v>5254.06</v>
      </c>
      <c r="K101" s="239">
        <v>0</v>
      </c>
      <c r="L101" s="237">
        <f t="shared" si="25"/>
        <v>48.648703703703703</v>
      </c>
    </row>
    <row r="102" spans="1:12" s="1" customFormat="1" ht="12.75" hidden="1">
      <c r="A102" s="306"/>
      <c r="B102" s="306"/>
      <c r="C102" s="313"/>
      <c r="D102" s="55" t="s">
        <v>143</v>
      </c>
      <c r="E102" s="213" t="s">
        <v>144</v>
      </c>
      <c r="F102" s="237">
        <f t="shared" si="23"/>
        <v>0</v>
      </c>
      <c r="G102" s="237">
        <v>0</v>
      </c>
      <c r="H102" s="237"/>
      <c r="I102" s="239"/>
      <c r="J102" s="239">
        <f>SUM(J72:J95)</f>
        <v>1905107.1</v>
      </c>
      <c r="K102" s="239"/>
      <c r="L102" s="237"/>
    </row>
    <row r="103" spans="1:12" s="2" customFormat="1" ht="17.25" customHeight="1">
      <c r="A103" s="306"/>
      <c r="B103" s="306"/>
      <c r="C103" s="61" t="s">
        <v>42</v>
      </c>
      <c r="D103" s="62"/>
      <c r="E103" s="203" t="s">
        <v>255</v>
      </c>
      <c r="F103" s="284">
        <f t="shared" si="23"/>
        <v>68200</v>
      </c>
      <c r="G103" s="284">
        <f>G104+G105+G107+G109+G111+G112+G113+G114+G115+G116+G117+G118+G119</f>
        <v>68200</v>
      </c>
      <c r="H103" s="284">
        <f>SUM(H104:H119)</f>
        <v>0</v>
      </c>
      <c r="I103" s="285">
        <f t="shared" si="24"/>
        <v>21346.600000000002</v>
      </c>
      <c r="J103" s="285">
        <f>J104+J105+J107+J109+J111+J112+J113+J114+J115+J116+J117+J118+J119</f>
        <v>21346.600000000002</v>
      </c>
      <c r="K103" s="285">
        <f>SUM(K104:K119)</f>
        <v>0</v>
      </c>
      <c r="L103" s="284">
        <f>IFERROR(I103*100/F103,"0")</f>
        <v>31.3</v>
      </c>
    </row>
    <row r="104" spans="1:12" s="1" customFormat="1" ht="24.4" customHeight="1">
      <c r="A104" s="306"/>
      <c r="B104" s="306"/>
      <c r="C104" s="309"/>
      <c r="D104" s="55" t="s">
        <v>163</v>
      </c>
      <c r="E104" s="221" t="s">
        <v>174</v>
      </c>
      <c r="F104" s="237">
        <f>G104+H104</f>
        <v>25000</v>
      </c>
      <c r="G104" s="237">
        <v>25000</v>
      </c>
      <c r="H104" s="237">
        <v>0</v>
      </c>
      <c r="I104" s="239">
        <f t="shared" si="24"/>
        <v>11600</v>
      </c>
      <c r="J104" s="239">
        <v>11600</v>
      </c>
      <c r="K104" s="239">
        <v>0</v>
      </c>
      <c r="L104" s="237">
        <f t="shared" si="16"/>
        <v>46.4</v>
      </c>
    </row>
    <row r="105" spans="1:12" s="31" customFormat="1" ht="13.9" customHeight="1">
      <c r="A105" s="306"/>
      <c r="B105" s="306"/>
      <c r="C105" s="309"/>
      <c r="D105" s="76" t="s">
        <v>141</v>
      </c>
      <c r="E105" s="214" t="s">
        <v>142</v>
      </c>
      <c r="F105" s="237">
        <f t="shared" ref="F105:F119" si="26">G105</f>
        <v>500</v>
      </c>
      <c r="G105" s="237">
        <v>500</v>
      </c>
      <c r="H105" s="237">
        <v>0</v>
      </c>
      <c r="I105" s="237">
        <f t="shared" si="24"/>
        <v>0</v>
      </c>
      <c r="J105" s="237">
        <v>0</v>
      </c>
      <c r="K105" s="237">
        <v>0</v>
      </c>
      <c r="L105" s="237">
        <f t="shared" si="16"/>
        <v>0</v>
      </c>
    </row>
    <row r="106" spans="1:12" s="1" customFormat="1" ht="14.1" hidden="1" customHeight="1">
      <c r="A106" s="306"/>
      <c r="B106" s="306"/>
      <c r="C106" s="309"/>
      <c r="D106" s="55" t="s">
        <v>193</v>
      </c>
      <c r="E106" s="213" t="s">
        <v>142</v>
      </c>
      <c r="F106" s="237">
        <f t="shared" si="26"/>
        <v>0</v>
      </c>
      <c r="G106" s="237">
        <v>0</v>
      </c>
      <c r="H106" s="237">
        <v>0</v>
      </c>
      <c r="I106" s="239">
        <f t="shared" si="24"/>
        <v>0</v>
      </c>
      <c r="J106" s="239">
        <v>0</v>
      </c>
      <c r="K106" s="239">
        <v>0</v>
      </c>
      <c r="L106" s="237" t="str">
        <f t="shared" si="16"/>
        <v>0</v>
      </c>
    </row>
    <row r="107" spans="1:12" s="1" customFormat="1" ht="36.75" customHeight="1">
      <c r="A107" s="306"/>
      <c r="B107" s="306"/>
      <c r="C107" s="309"/>
      <c r="D107" s="55" t="s">
        <v>143</v>
      </c>
      <c r="E107" s="204" t="s">
        <v>341</v>
      </c>
      <c r="F107" s="237">
        <f t="shared" si="26"/>
        <v>100</v>
      </c>
      <c r="G107" s="237">
        <v>100</v>
      </c>
      <c r="H107" s="237">
        <v>0</v>
      </c>
      <c r="I107" s="239">
        <f t="shared" si="24"/>
        <v>0</v>
      </c>
      <c r="J107" s="239">
        <v>0</v>
      </c>
      <c r="K107" s="239">
        <v>0</v>
      </c>
      <c r="L107" s="237">
        <f t="shared" si="16"/>
        <v>0</v>
      </c>
    </row>
    <row r="108" spans="1:12" s="1" customFormat="1" ht="14.1" hidden="1" customHeight="1">
      <c r="A108" s="306"/>
      <c r="B108" s="306"/>
      <c r="C108" s="309"/>
      <c r="D108" s="55" t="s">
        <v>194</v>
      </c>
      <c r="E108" s="213" t="s">
        <v>144</v>
      </c>
      <c r="F108" s="237">
        <f t="shared" si="26"/>
        <v>0</v>
      </c>
      <c r="G108" s="237">
        <v>0</v>
      </c>
      <c r="H108" s="237">
        <v>0</v>
      </c>
      <c r="I108" s="239">
        <f t="shared" si="24"/>
        <v>0</v>
      </c>
      <c r="J108" s="239">
        <v>0</v>
      </c>
      <c r="K108" s="239">
        <v>0</v>
      </c>
      <c r="L108" s="237" t="str">
        <f t="shared" si="16"/>
        <v>0</v>
      </c>
    </row>
    <row r="109" spans="1:12" s="1" customFormat="1" ht="14.1" customHeight="1">
      <c r="A109" s="306"/>
      <c r="B109" s="306"/>
      <c r="C109" s="309"/>
      <c r="D109" s="55" t="s">
        <v>145</v>
      </c>
      <c r="E109" s="204" t="s">
        <v>146</v>
      </c>
      <c r="F109" s="237">
        <f t="shared" si="26"/>
        <v>6400</v>
      </c>
      <c r="G109" s="237">
        <v>6400</v>
      </c>
      <c r="H109" s="237">
        <v>0</v>
      </c>
      <c r="I109" s="239">
        <f t="shared" si="24"/>
        <v>1859</v>
      </c>
      <c r="J109" s="239">
        <v>1859</v>
      </c>
      <c r="K109" s="239">
        <v>0</v>
      </c>
      <c r="L109" s="237">
        <f t="shared" si="16"/>
        <v>29.046875</v>
      </c>
    </row>
    <row r="110" spans="1:12" s="1" customFormat="1" ht="14.1" hidden="1" customHeight="1">
      <c r="A110" s="306"/>
      <c r="B110" s="306"/>
      <c r="C110" s="309"/>
      <c r="D110" s="55" t="s">
        <v>195</v>
      </c>
      <c r="E110" s="204" t="s">
        <v>146</v>
      </c>
      <c r="F110" s="237">
        <f t="shared" si="26"/>
        <v>0</v>
      </c>
      <c r="G110" s="237">
        <v>0</v>
      </c>
      <c r="H110" s="237">
        <v>0</v>
      </c>
      <c r="I110" s="239">
        <f t="shared" si="24"/>
        <v>0</v>
      </c>
      <c r="J110" s="239">
        <v>0</v>
      </c>
      <c r="K110" s="239">
        <v>0</v>
      </c>
      <c r="L110" s="237" t="str">
        <f t="shared" si="16"/>
        <v>0</v>
      </c>
    </row>
    <row r="111" spans="1:12" s="1" customFormat="1" ht="14.1" customHeight="1">
      <c r="A111" s="306"/>
      <c r="B111" s="306"/>
      <c r="C111" s="309"/>
      <c r="D111" s="55" t="s">
        <v>147</v>
      </c>
      <c r="E111" s="204" t="s">
        <v>148</v>
      </c>
      <c r="F111" s="237">
        <f t="shared" si="26"/>
        <v>10000</v>
      </c>
      <c r="G111" s="237">
        <v>10000</v>
      </c>
      <c r="H111" s="237">
        <v>0</v>
      </c>
      <c r="I111" s="239">
        <f t="shared" si="24"/>
        <v>2767.12</v>
      </c>
      <c r="J111" s="239">
        <v>2767.12</v>
      </c>
      <c r="K111" s="239">
        <v>0</v>
      </c>
      <c r="L111" s="237">
        <f t="shared" si="16"/>
        <v>27.671199999999999</v>
      </c>
    </row>
    <row r="112" spans="1:12" s="1" customFormat="1" ht="14.1" hidden="1" customHeight="1">
      <c r="A112" s="306"/>
      <c r="B112" s="306"/>
      <c r="C112" s="309"/>
      <c r="D112" s="55" t="s">
        <v>218</v>
      </c>
      <c r="E112" s="204" t="s">
        <v>148</v>
      </c>
      <c r="F112" s="237">
        <v>0</v>
      </c>
      <c r="G112" s="237">
        <v>0</v>
      </c>
      <c r="H112" s="237">
        <v>0</v>
      </c>
      <c r="I112" s="239">
        <f t="shared" si="24"/>
        <v>0</v>
      </c>
      <c r="J112" s="239">
        <v>0</v>
      </c>
      <c r="K112" s="239">
        <v>0</v>
      </c>
      <c r="L112" s="237" t="str">
        <f t="shared" si="16"/>
        <v>0</v>
      </c>
    </row>
    <row r="113" spans="1:13" s="1" customFormat="1" ht="14.1" hidden="1" customHeight="1">
      <c r="A113" s="306"/>
      <c r="B113" s="306"/>
      <c r="C113" s="309"/>
      <c r="D113" s="55" t="s">
        <v>176</v>
      </c>
      <c r="E113" s="204" t="s">
        <v>148</v>
      </c>
      <c r="F113" s="237">
        <f t="shared" si="26"/>
        <v>0</v>
      </c>
      <c r="G113" s="237">
        <v>0</v>
      </c>
      <c r="H113" s="237">
        <v>0</v>
      </c>
      <c r="I113" s="239">
        <f t="shared" si="24"/>
        <v>0</v>
      </c>
      <c r="J113" s="239">
        <v>0</v>
      </c>
      <c r="K113" s="239">
        <v>0</v>
      </c>
      <c r="L113" s="237" t="str">
        <f t="shared" si="16"/>
        <v>0</v>
      </c>
    </row>
    <row r="114" spans="1:13" s="1" customFormat="1" ht="14.1" customHeight="1">
      <c r="A114" s="306"/>
      <c r="B114" s="306"/>
      <c r="C114" s="309"/>
      <c r="D114" s="55" t="s">
        <v>213</v>
      </c>
      <c r="E114" s="214" t="s">
        <v>233</v>
      </c>
      <c r="F114" s="237">
        <f t="shared" si="26"/>
        <v>4000</v>
      </c>
      <c r="G114" s="237">
        <v>4000</v>
      </c>
      <c r="H114" s="237">
        <v>0</v>
      </c>
      <c r="I114" s="239">
        <f t="shared" si="24"/>
        <v>1340.24</v>
      </c>
      <c r="J114" s="239">
        <v>1340.24</v>
      </c>
      <c r="K114" s="239">
        <v>0</v>
      </c>
      <c r="L114" s="237">
        <f t="shared" si="16"/>
        <v>33.506</v>
      </c>
    </row>
    <row r="115" spans="1:13" s="1" customFormat="1" ht="14.1" hidden="1" customHeight="1">
      <c r="A115" s="306"/>
      <c r="B115" s="306"/>
      <c r="C115" s="309"/>
      <c r="D115" s="55" t="s">
        <v>260</v>
      </c>
      <c r="E115" s="214" t="s">
        <v>233</v>
      </c>
      <c r="F115" s="237">
        <f t="shared" si="26"/>
        <v>0</v>
      </c>
      <c r="G115" s="237">
        <v>0</v>
      </c>
      <c r="H115" s="237">
        <v>0</v>
      </c>
      <c r="I115" s="239">
        <f t="shared" si="24"/>
        <v>0</v>
      </c>
      <c r="J115" s="239">
        <v>0</v>
      </c>
      <c r="K115" s="239">
        <v>0</v>
      </c>
      <c r="L115" s="237" t="str">
        <f t="shared" si="16"/>
        <v>0</v>
      </c>
    </row>
    <row r="116" spans="1:13" s="1" customFormat="1" ht="14.1" hidden="1" customHeight="1">
      <c r="A116" s="306"/>
      <c r="B116" s="306"/>
      <c r="C116" s="309"/>
      <c r="D116" s="55" t="s">
        <v>261</v>
      </c>
      <c r="E116" s="214" t="s">
        <v>233</v>
      </c>
      <c r="F116" s="237">
        <f t="shared" si="26"/>
        <v>0</v>
      </c>
      <c r="G116" s="237">
        <v>0</v>
      </c>
      <c r="H116" s="237">
        <v>0</v>
      </c>
      <c r="I116" s="239">
        <f t="shared" si="24"/>
        <v>0</v>
      </c>
      <c r="J116" s="239">
        <v>0</v>
      </c>
      <c r="K116" s="239">
        <v>0</v>
      </c>
      <c r="L116" s="237" t="str">
        <f t="shared" si="16"/>
        <v>0</v>
      </c>
    </row>
    <row r="117" spans="1:13" s="1" customFormat="1" ht="14.1" customHeight="1">
      <c r="A117" s="306"/>
      <c r="B117" s="306"/>
      <c r="C117" s="309"/>
      <c r="D117" s="55" t="s">
        <v>137</v>
      </c>
      <c r="E117" s="213" t="s">
        <v>138</v>
      </c>
      <c r="F117" s="237">
        <f t="shared" si="26"/>
        <v>15000</v>
      </c>
      <c r="G117" s="237">
        <v>15000</v>
      </c>
      <c r="H117" s="237">
        <v>0</v>
      </c>
      <c r="I117" s="239">
        <f t="shared" si="24"/>
        <v>909.2</v>
      </c>
      <c r="J117" s="239">
        <v>909.2</v>
      </c>
      <c r="K117" s="239">
        <v>0</v>
      </c>
      <c r="L117" s="237">
        <f t="shared" si="16"/>
        <v>6.0613333333333337</v>
      </c>
    </row>
    <row r="118" spans="1:13" s="1" customFormat="1" ht="33" customHeight="1">
      <c r="A118" s="306"/>
      <c r="B118" s="306"/>
      <c r="C118" s="309"/>
      <c r="D118" s="82" t="s">
        <v>170</v>
      </c>
      <c r="E118" s="222" t="s">
        <v>203</v>
      </c>
      <c r="F118" s="237">
        <f t="shared" si="26"/>
        <v>7200</v>
      </c>
      <c r="G118" s="237">
        <v>7200</v>
      </c>
      <c r="H118" s="237">
        <v>0</v>
      </c>
      <c r="I118" s="239">
        <f t="shared" si="24"/>
        <v>2871.04</v>
      </c>
      <c r="J118" s="239">
        <v>2871.04</v>
      </c>
      <c r="K118" s="239">
        <v>0</v>
      </c>
      <c r="L118" s="237">
        <f t="shared" si="16"/>
        <v>39.875555555555557</v>
      </c>
    </row>
    <row r="119" spans="1:13" s="1" customFormat="1" ht="15.6" hidden="1" customHeight="1">
      <c r="A119" s="306"/>
      <c r="B119" s="306"/>
      <c r="C119" s="309"/>
      <c r="D119" s="82" t="s">
        <v>139</v>
      </c>
      <c r="E119" s="73" t="s">
        <v>132</v>
      </c>
      <c r="F119" s="237">
        <f t="shared" si="26"/>
        <v>0</v>
      </c>
      <c r="G119" s="237">
        <v>0</v>
      </c>
      <c r="H119" s="237">
        <v>0</v>
      </c>
      <c r="I119" s="239">
        <f t="shared" si="24"/>
        <v>0</v>
      </c>
      <c r="J119" s="239">
        <v>0</v>
      </c>
      <c r="K119" s="239">
        <v>0</v>
      </c>
      <c r="L119" s="237" t="e">
        <f>I119/F119*100</f>
        <v>#DIV/0!</v>
      </c>
    </row>
    <row r="120" spans="1:13" s="1" customFormat="1" ht="75.75" customHeight="1">
      <c r="A120" s="263" t="s">
        <v>43</v>
      </c>
      <c r="B120" s="53" t="s">
        <v>44</v>
      </c>
      <c r="C120" s="54"/>
      <c r="D120" s="55"/>
      <c r="E120" s="156" t="s">
        <v>321</v>
      </c>
      <c r="F120" s="236">
        <f>G120</f>
        <v>12435</v>
      </c>
      <c r="G120" s="236">
        <f>G121+G135+G138</f>
        <v>12435</v>
      </c>
      <c r="H120" s="236">
        <f>H121</f>
        <v>0</v>
      </c>
      <c r="I120" s="238">
        <f>J120</f>
        <v>11156.6</v>
      </c>
      <c r="J120" s="238">
        <f>J121+J135+J138</f>
        <v>11156.6</v>
      </c>
      <c r="K120" s="238">
        <v>0</v>
      </c>
      <c r="L120" s="236">
        <f>IFERROR(I120*100/F120,"0")</f>
        <v>89.719340570969038</v>
      </c>
      <c r="M120" s="4"/>
    </row>
    <row r="121" spans="1:13" s="274" customFormat="1" ht="49.5" customHeight="1">
      <c r="A121" s="347"/>
      <c r="B121" s="348"/>
      <c r="C121" s="345" t="s">
        <v>45</v>
      </c>
      <c r="D121" s="353"/>
      <c r="E121" s="355" t="s">
        <v>320</v>
      </c>
      <c r="F121" s="288">
        <f>F123+F124+F126</f>
        <v>624</v>
      </c>
      <c r="G121" s="288">
        <f>G123+G124+G126</f>
        <v>624</v>
      </c>
      <c r="H121" s="288">
        <f>SUM(H123:H134)</f>
        <v>0</v>
      </c>
      <c r="I121" s="290">
        <f>J121+K121</f>
        <v>0</v>
      </c>
      <c r="J121" s="290">
        <f>J123+J124+J126</f>
        <v>0</v>
      </c>
      <c r="K121" s="290">
        <f>SUM(K123:K134)</f>
        <v>0</v>
      </c>
      <c r="L121" s="288">
        <f>IFERROR(I121*100/F121,"0")</f>
        <v>0</v>
      </c>
    </row>
    <row r="122" spans="1:13" s="274" customFormat="1" ht="0.75" hidden="1" customHeight="1">
      <c r="A122" s="349"/>
      <c r="B122" s="350"/>
      <c r="C122" s="346"/>
      <c r="D122" s="354"/>
      <c r="E122" s="356"/>
      <c r="F122" s="289"/>
      <c r="G122" s="289"/>
      <c r="H122" s="289"/>
      <c r="I122" s="291"/>
      <c r="J122" s="291"/>
      <c r="K122" s="291"/>
      <c r="L122" s="289"/>
    </row>
    <row r="123" spans="1:13" s="278" customFormat="1" ht="18.75" customHeight="1">
      <c r="A123" s="349"/>
      <c r="B123" s="350"/>
      <c r="C123" s="342"/>
      <c r="D123" s="275" t="s">
        <v>141</v>
      </c>
      <c r="E123" s="204" t="s">
        <v>342</v>
      </c>
      <c r="F123" s="276">
        <f t="shared" ref="F123:F134" si="27">G123</f>
        <v>80</v>
      </c>
      <c r="G123" s="276">
        <v>80</v>
      </c>
      <c r="H123" s="276">
        <v>0</v>
      </c>
      <c r="I123" s="277">
        <f>J123</f>
        <v>0</v>
      </c>
      <c r="J123" s="277">
        <v>0</v>
      </c>
      <c r="K123" s="277">
        <v>0</v>
      </c>
      <c r="L123" s="276">
        <f t="shared" ref="L123:L124" si="28">IFERROR(J123*100/G123,IFERROR(K123*100/H123,"0"))</f>
        <v>0</v>
      </c>
    </row>
    <row r="124" spans="1:13" s="278" customFormat="1" ht="21" customHeight="1">
      <c r="A124" s="349"/>
      <c r="B124" s="350"/>
      <c r="C124" s="343"/>
      <c r="D124" s="292" t="s">
        <v>143</v>
      </c>
      <c r="E124" s="294" t="s">
        <v>341</v>
      </c>
      <c r="F124" s="296">
        <f t="shared" si="27"/>
        <v>14</v>
      </c>
      <c r="G124" s="296">
        <v>14</v>
      </c>
      <c r="H124" s="296">
        <v>0</v>
      </c>
      <c r="I124" s="298">
        <f t="shared" ref="I124:I126" si="29">J124</f>
        <v>0</v>
      </c>
      <c r="J124" s="298">
        <v>0</v>
      </c>
      <c r="K124" s="298">
        <v>0</v>
      </c>
      <c r="L124" s="296">
        <f t="shared" si="28"/>
        <v>0</v>
      </c>
    </row>
    <row r="125" spans="1:13" s="278" customFormat="1" ht="21.75" customHeight="1">
      <c r="A125" s="349"/>
      <c r="B125" s="350"/>
      <c r="C125" s="343"/>
      <c r="D125" s="293"/>
      <c r="E125" s="295"/>
      <c r="F125" s="297"/>
      <c r="G125" s="297"/>
      <c r="H125" s="297"/>
      <c r="I125" s="299"/>
      <c r="J125" s="299"/>
      <c r="K125" s="299"/>
      <c r="L125" s="297"/>
    </row>
    <row r="126" spans="1:13" s="278" customFormat="1" ht="24" customHeight="1">
      <c r="A126" s="351"/>
      <c r="B126" s="352"/>
      <c r="C126" s="344"/>
      <c r="D126" s="275" t="s">
        <v>145</v>
      </c>
      <c r="E126" s="204" t="s">
        <v>146</v>
      </c>
      <c r="F126" s="276">
        <f t="shared" si="27"/>
        <v>530</v>
      </c>
      <c r="G126" s="276">
        <v>530</v>
      </c>
      <c r="H126" s="276">
        <v>0</v>
      </c>
      <c r="I126" s="277">
        <f t="shared" si="29"/>
        <v>0</v>
      </c>
      <c r="J126" s="277">
        <v>0</v>
      </c>
      <c r="K126" s="277">
        <v>0</v>
      </c>
      <c r="L126" s="276">
        <f t="shared" ref="L126" si="30">IFERROR(J126*100/G126,IFERROR(K126*100/H126,"0"))</f>
        <v>0</v>
      </c>
    </row>
    <row r="127" spans="1:13" s="278" customFormat="1" ht="47.25" hidden="1" customHeight="1">
      <c r="A127" s="273"/>
      <c r="B127" s="273"/>
      <c r="C127" s="280" t="s">
        <v>205</v>
      </c>
      <c r="D127" s="281"/>
      <c r="E127" s="203" t="s">
        <v>206</v>
      </c>
      <c r="F127" s="276">
        <f t="shared" si="27"/>
        <v>0</v>
      </c>
      <c r="G127" s="276">
        <f>G128+G129+G130+G131+G132+G133+G134</f>
        <v>0</v>
      </c>
      <c r="H127" s="276">
        <v>0</v>
      </c>
      <c r="I127" s="277">
        <f>J127</f>
        <v>0</v>
      </c>
      <c r="J127" s="277">
        <f>J128+J129+J130+J131+J132+J133+J134</f>
        <v>0</v>
      </c>
      <c r="K127" s="277">
        <v>0</v>
      </c>
      <c r="L127" s="276" t="e">
        <f>J127/G127*100</f>
        <v>#DIV/0!</v>
      </c>
    </row>
    <row r="128" spans="1:13" s="278" customFormat="1" ht="32.25" hidden="1" customHeight="1">
      <c r="A128" s="273"/>
      <c r="B128" s="273"/>
      <c r="C128" s="279"/>
      <c r="D128" s="275" t="s">
        <v>163</v>
      </c>
      <c r="E128" s="221" t="s">
        <v>164</v>
      </c>
      <c r="F128" s="276">
        <f t="shared" si="27"/>
        <v>0</v>
      </c>
      <c r="G128" s="276">
        <v>0</v>
      </c>
      <c r="H128" s="276">
        <v>0</v>
      </c>
      <c r="I128" s="277">
        <v>4923.95</v>
      </c>
      <c r="J128" s="277">
        <v>0</v>
      </c>
      <c r="K128" s="277">
        <v>0</v>
      </c>
      <c r="L128" s="276" t="e">
        <f>J128/G128*100</f>
        <v>#DIV/0!</v>
      </c>
    </row>
    <row r="129" spans="1:12" s="278" customFormat="1" ht="32.25" hidden="1" customHeight="1">
      <c r="A129" s="273"/>
      <c r="B129" s="273"/>
      <c r="C129" s="279"/>
      <c r="D129" s="275" t="s">
        <v>141</v>
      </c>
      <c r="E129" s="206" t="s">
        <v>142</v>
      </c>
      <c r="F129" s="276">
        <f t="shared" si="27"/>
        <v>0</v>
      </c>
      <c r="G129" s="276">
        <v>0</v>
      </c>
      <c r="H129" s="276">
        <v>0</v>
      </c>
      <c r="I129" s="277">
        <v>196.67</v>
      </c>
      <c r="J129" s="277">
        <v>0</v>
      </c>
      <c r="K129" s="277">
        <v>0</v>
      </c>
      <c r="L129" s="276" t="e">
        <f t="shared" ref="L129:L134" si="31">J129/G129*100</f>
        <v>#DIV/0!</v>
      </c>
    </row>
    <row r="130" spans="1:12" s="278" customFormat="1" ht="32.25" hidden="1" customHeight="1">
      <c r="A130" s="273"/>
      <c r="B130" s="273"/>
      <c r="C130" s="279"/>
      <c r="D130" s="275" t="s">
        <v>143</v>
      </c>
      <c r="E130" s="204" t="s">
        <v>144</v>
      </c>
      <c r="F130" s="276">
        <f t="shared" si="27"/>
        <v>0</v>
      </c>
      <c r="G130" s="276">
        <v>0</v>
      </c>
      <c r="H130" s="276">
        <v>0</v>
      </c>
      <c r="I130" s="277">
        <v>20.399999999999999</v>
      </c>
      <c r="J130" s="277">
        <v>0</v>
      </c>
      <c r="K130" s="277">
        <v>0</v>
      </c>
      <c r="L130" s="276" t="e">
        <f t="shared" si="31"/>
        <v>#DIV/0!</v>
      </c>
    </row>
    <row r="131" spans="1:12" s="278" customFormat="1" ht="32.25" hidden="1" customHeight="1">
      <c r="A131" s="273"/>
      <c r="B131" s="273"/>
      <c r="C131" s="279"/>
      <c r="D131" s="275" t="s">
        <v>145</v>
      </c>
      <c r="E131" s="204" t="s">
        <v>146</v>
      </c>
      <c r="F131" s="276">
        <f t="shared" si="27"/>
        <v>0</v>
      </c>
      <c r="G131" s="276">
        <v>0</v>
      </c>
      <c r="H131" s="276">
        <v>0</v>
      </c>
      <c r="I131" s="277">
        <v>1150.1500000000001</v>
      </c>
      <c r="J131" s="277">
        <v>0</v>
      </c>
      <c r="K131" s="277">
        <v>0</v>
      </c>
      <c r="L131" s="276" t="e">
        <f t="shared" si="31"/>
        <v>#DIV/0!</v>
      </c>
    </row>
    <row r="132" spans="1:12" s="278" customFormat="1" ht="32.25" hidden="1" customHeight="1">
      <c r="A132" s="273"/>
      <c r="B132" s="273"/>
      <c r="C132" s="279"/>
      <c r="D132" s="275" t="s">
        <v>147</v>
      </c>
      <c r="E132" s="204" t="s">
        <v>148</v>
      </c>
      <c r="F132" s="276">
        <f t="shared" si="27"/>
        <v>0</v>
      </c>
      <c r="G132" s="276">
        <v>0</v>
      </c>
      <c r="H132" s="276">
        <v>0</v>
      </c>
      <c r="I132" s="277">
        <v>2972.86</v>
      </c>
      <c r="J132" s="277">
        <v>0</v>
      </c>
      <c r="K132" s="277">
        <v>0</v>
      </c>
      <c r="L132" s="276" t="e">
        <f t="shared" si="31"/>
        <v>#DIV/0!</v>
      </c>
    </row>
    <row r="133" spans="1:12" s="278" customFormat="1" ht="32.25" hidden="1" customHeight="1">
      <c r="A133" s="273"/>
      <c r="B133" s="273"/>
      <c r="C133" s="279"/>
      <c r="D133" s="275" t="s">
        <v>137</v>
      </c>
      <c r="E133" s="213" t="s">
        <v>138</v>
      </c>
      <c r="F133" s="276">
        <f t="shared" si="27"/>
        <v>0</v>
      </c>
      <c r="G133" s="276">
        <v>0</v>
      </c>
      <c r="H133" s="276">
        <v>0</v>
      </c>
      <c r="I133" s="277">
        <v>36.9</v>
      </c>
      <c r="J133" s="277">
        <v>0</v>
      </c>
      <c r="K133" s="277">
        <v>0</v>
      </c>
      <c r="L133" s="276" t="e">
        <f t="shared" si="31"/>
        <v>#DIV/0!</v>
      </c>
    </row>
    <row r="134" spans="1:12" s="278" customFormat="1" ht="35.25" hidden="1" customHeight="1">
      <c r="A134" s="273"/>
      <c r="B134" s="273"/>
      <c r="C134" s="282"/>
      <c r="D134" s="275" t="s">
        <v>157</v>
      </c>
      <c r="E134" s="213" t="s">
        <v>161</v>
      </c>
      <c r="F134" s="276">
        <f t="shared" si="27"/>
        <v>0</v>
      </c>
      <c r="G134" s="276">
        <v>0</v>
      </c>
      <c r="H134" s="276">
        <v>0</v>
      </c>
      <c r="I134" s="277">
        <v>93.57</v>
      </c>
      <c r="J134" s="277">
        <v>0</v>
      </c>
      <c r="K134" s="277">
        <v>0</v>
      </c>
      <c r="L134" s="276" t="e">
        <f t="shared" si="31"/>
        <v>#DIV/0!</v>
      </c>
    </row>
    <row r="135" spans="1:12" s="1" customFormat="1" ht="35.25" customHeight="1">
      <c r="A135" s="307"/>
      <c r="B135" s="307"/>
      <c r="C135" s="310" t="s">
        <v>308</v>
      </c>
      <c r="D135" s="322"/>
      <c r="E135" s="340" t="s">
        <v>340</v>
      </c>
      <c r="F135" s="338">
        <f>G135</f>
        <v>300</v>
      </c>
      <c r="G135" s="338">
        <f>G137</f>
        <v>300</v>
      </c>
      <c r="H135" s="338">
        <v>0</v>
      </c>
      <c r="I135" s="336">
        <f>J135</f>
        <v>300</v>
      </c>
      <c r="J135" s="336">
        <f>J137</f>
        <v>300</v>
      </c>
      <c r="K135" s="336">
        <v>0</v>
      </c>
      <c r="L135" s="338">
        <f>I135/F135*100</f>
        <v>100</v>
      </c>
    </row>
    <row r="136" spans="1:12" s="1" customFormat="1" ht="45.75" customHeight="1">
      <c r="A136" s="308"/>
      <c r="B136" s="308"/>
      <c r="C136" s="315"/>
      <c r="D136" s="324"/>
      <c r="E136" s="341"/>
      <c r="F136" s="339"/>
      <c r="G136" s="339"/>
      <c r="H136" s="339"/>
      <c r="I136" s="337"/>
      <c r="J136" s="337"/>
      <c r="K136" s="337"/>
      <c r="L136" s="339"/>
    </row>
    <row r="137" spans="1:12" s="1" customFormat="1" ht="12.75" customHeight="1">
      <c r="A137" s="308"/>
      <c r="B137" s="308"/>
      <c r="C137" s="180"/>
      <c r="D137" s="158" t="s">
        <v>147</v>
      </c>
      <c r="E137" s="204" t="s">
        <v>148</v>
      </c>
      <c r="F137" s="242">
        <f t="shared" ref="F137" si="32">G137</f>
        <v>300</v>
      </c>
      <c r="G137" s="242">
        <v>300</v>
      </c>
      <c r="H137" s="242">
        <v>0</v>
      </c>
      <c r="I137" s="241">
        <f t="shared" ref="I137" si="33">J137</f>
        <v>300</v>
      </c>
      <c r="J137" s="241">
        <v>300</v>
      </c>
      <c r="K137" s="241">
        <v>0</v>
      </c>
      <c r="L137" s="242">
        <f t="shared" ref="L137:L145" si="34">I137/F137*100</f>
        <v>100</v>
      </c>
    </row>
    <row r="138" spans="1:12" s="1" customFormat="1" ht="27" customHeight="1">
      <c r="A138" s="249"/>
      <c r="B138" s="249"/>
      <c r="C138" s="259" t="s">
        <v>326</v>
      </c>
      <c r="D138" s="244"/>
      <c r="E138" s="203" t="s">
        <v>327</v>
      </c>
      <c r="F138" s="286">
        <f t="shared" ref="F138:F144" si="35">G138</f>
        <v>11511</v>
      </c>
      <c r="G138" s="286">
        <f>G139+G140+G141+G142+G143+G144</f>
        <v>11511</v>
      </c>
      <c r="H138" s="286">
        <v>0</v>
      </c>
      <c r="I138" s="287">
        <f>J138</f>
        <v>10856.6</v>
      </c>
      <c r="J138" s="287">
        <f>J139+J140+J141+J142+J143+J144</f>
        <v>10856.6</v>
      </c>
      <c r="K138" s="287">
        <v>0</v>
      </c>
      <c r="L138" s="286">
        <f t="shared" ref="L138:L144" si="36">I138/F138*100</f>
        <v>94.315003040569891</v>
      </c>
    </row>
    <row r="139" spans="1:12" s="1" customFormat="1" ht="21.75" customHeight="1">
      <c r="A139" s="249"/>
      <c r="B139" s="249"/>
      <c r="C139" s="259"/>
      <c r="D139" s="244" t="s">
        <v>163</v>
      </c>
      <c r="E139" s="221" t="s">
        <v>164</v>
      </c>
      <c r="F139" s="245">
        <f t="shared" si="35"/>
        <v>6700</v>
      </c>
      <c r="G139" s="245">
        <v>6700</v>
      </c>
      <c r="H139" s="245">
        <v>0</v>
      </c>
      <c r="I139" s="246">
        <f>J139</f>
        <v>6700</v>
      </c>
      <c r="J139" s="246">
        <v>6700</v>
      </c>
      <c r="K139" s="246">
        <v>0</v>
      </c>
      <c r="L139" s="245">
        <f t="shared" si="36"/>
        <v>100</v>
      </c>
    </row>
    <row r="140" spans="1:12" s="1" customFormat="1" ht="23.25" customHeight="1">
      <c r="A140" s="249"/>
      <c r="B140" s="249"/>
      <c r="C140" s="259"/>
      <c r="D140" s="244" t="s">
        <v>141</v>
      </c>
      <c r="E140" s="221" t="s">
        <v>164</v>
      </c>
      <c r="F140" s="245">
        <f t="shared" si="35"/>
        <v>175</v>
      </c>
      <c r="G140" s="245">
        <v>175</v>
      </c>
      <c r="H140" s="245">
        <v>0</v>
      </c>
      <c r="I140" s="246">
        <f>J140</f>
        <v>135.46</v>
      </c>
      <c r="J140" s="246">
        <v>135.46</v>
      </c>
      <c r="K140" s="246">
        <v>0</v>
      </c>
      <c r="L140" s="245">
        <f t="shared" si="36"/>
        <v>77.405714285714282</v>
      </c>
    </row>
    <row r="141" spans="1:12" s="1" customFormat="1" ht="36.75" customHeight="1">
      <c r="A141" s="249"/>
      <c r="B141" s="249"/>
      <c r="C141" s="259"/>
      <c r="D141" s="244" t="s">
        <v>143</v>
      </c>
      <c r="E141" s="204" t="s">
        <v>341</v>
      </c>
      <c r="F141" s="245">
        <f t="shared" si="35"/>
        <v>25</v>
      </c>
      <c r="G141" s="245">
        <v>25</v>
      </c>
      <c r="H141" s="245">
        <v>0</v>
      </c>
      <c r="I141" s="246">
        <f>J141</f>
        <v>19.309999999999999</v>
      </c>
      <c r="J141" s="246">
        <v>19.309999999999999</v>
      </c>
      <c r="K141" s="246">
        <v>0</v>
      </c>
      <c r="L141" s="245">
        <f t="shared" si="36"/>
        <v>77.239999999999995</v>
      </c>
    </row>
    <row r="142" spans="1:12" s="1" customFormat="1" ht="14.25" customHeight="1">
      <c r="A142" s="249"/>
      <c r="B142" s="249"/>
      <c r="C142" s="259"/>
      <c r="D142" s="244" t="s">
        <v>145</v>
      </c>
      <c r="E142" s="272" t="s">
        <v>146</v>
      </c>
      <c r="F142" s="245">
        <f t="shared" si="35"/>
        <v>1724</v>
      </c>
      <c r="G142" s="245">
        <v>1724</v>
      </c>
      <c r="H142" s="245">
        <v>0</v>
      </c>
      <c r="I142" s="246">
        <f>J142</f>
        <v>1595.7</v>
      </c>
      <c r="J142" s="246">
        <v>1595.7</v>
      </c>
      <c r="K142" s="246">
        <v>0</v>
      </c>
      <c r="L142" s="245">
        <f t="shared" si="36"/>
        <v>92.558004640371223</v>
      </c>
    </row>
    <row r="143" spans="1:12" s="1" customFormat="1" ht="13.5" customHeight="1">
      <c r="A143" s="249"/>
      <c r="B143" s="249"/>
      <c r="C143" s="259"/>
      <c r="D143" s="244" t="s">
        <v>147</v>
      </c>
      <c r="E143" s="204" t="s">
        <v>148</v>
      </c>
      <c r="F143" s="245">
        <f t="shared" si="35"/>
        <v>2727</v>
      </c>
      <c r="G143" s="245">
        <v>2727</v>
      </c>
      <c r="H143" s="245">
        <v>0</v>
      </c>
      <c r="I143" s="246">
        <f>1144</f>
        <v>1144</v>
      </c>
      <c r="J143" s="246">
        <v>2340.33</v>
      </c>
      <c r="K143" s="246">
        <v>0</v>
      </c>
      <c r="L143" s="245">
        <f t="shared" si="36"/>
        <v>41.950861752841952</v>
      </c>
    </row>
    <row r="144" spans="1:12" s="1" customFormat="1" ht="14.25" customHeight="1">
      <c r="A144" s="249"/>
      <c r="B144" s="249"/>
      <c r="C144" s="259"/>
      <c r="D144" s="244" t="s">
        <v>157</v>
      </c>
      <c r="E144" s="227" t="s">
        <v>161</v>
      </c>
      <c r="F144" s="245">
        <f t="shared" si="35"/>
        <v>160</v>
      </c>
      <c r="G144" s="245">
        <v>160</v>
      </c>
      <c r="H144" s="245">
        <f>J144</f>
        <v>65.8</v>
      </c>
      <c r="I144" s="246">
        <f>J144</f>
        <v>65.8</v>
      </c>
      <c r="J144" s="246">
        <v>65.8</v>
      </c>
      <c r="K144" s="246">
        <v>0</v>
      </c>
      <c r="L144" s="245">
        <f t="shared" si="36"/>
        <v>41.125</v>
      </c>
    </row>
    <row r="145" spans="1:12" s="1" customFormat="1" ht="38.25">
      <c r="A145" s="263" t="s">
        <v>46</v>
      </c>
      <c r="B145" s="53" t="s">
        <v>47</v>
      </c>
      <c r="C145" s="54"/>
      <c r="D145" s="55"/>
      <c r="E145" s="56" t="s">
        <v>288</v>
      </c>
      <c r="F145" s="236">
        <f t="shared" ref="F145:K145" si="37">F146</f>
        <v>160000</v>
      </c>
      <c r="G145" s="236">
        <f>G146</f>
        <v>147700</v>
      </c>
      <c r="H145" s="236">
        <f t="shared" si="37"/>
        <v>12300</v>
      </c>
      <c r="I145" s="238">
        <f t="shared" si="37"/>
        <v>71142.100000000006</v>
      </c>
      <c r="J145" s="238">
        <f t="shared" si="37"/>
        <v>58842.1</v>
      </c>
      <c r="K145" s="238">
        <f t="shared" si="37"/>
        <v>12300</v>
      </c>
      <c r="L145" s="236">
        <f t="shared" si="34"/>
        <v>44.463812500000003</v>
      </c>
    </row>
    <row r="146" spans="1:12" s="2" customFormat="1" ht="12.75">
      <c r="A146" s="308"/>
      <c r="B146" s="308"/>
      <c r="C146" s="61" t="s">
        <v>48</v>
      </c>
      <c r="D146" s="62"/>
      <c r="E146" s="203" t="s">
        <v>49</v>
      </c>
      <c r="F146" s="284">
        <f>G146+H146</f>
        <v>160000</v>
      </c>
      <c r="G146" s="284">
        <f>SUM(G147:G177)</f>
        <v>147700</v>
      </c>
      <c r="H146" s="284">
        <f>SUM(H148:H177)</f>
        <v>12300</v>
      </c>
      <c r="I146" s="285">
        <f>J146+K146</f>
        <v>71142.100000000006</v>
      </c>
      <c r="J146" s="285">
        <f>SUM(J147:J177)</f>
        <v>58842.1</v>
      </c>
      <c r="K146" s="285">
        <f>SUM(K148:K177)</f>
        <v>12300</v>
      </c>
      <c r="L146" s="284">
        <f>IFERROR(I146*100/F146,"0")</f>
        <v>44.463812500000003</v>
      </c>
    </row>
    <row r="147" spans="1:12" s="31" customFormat="1" ht="45">
      <c r="A147" s="308"/>
      <c r="B147" s="308"/>
      <c r="C147" s="319"/>
      <c r="D147" s="76" t="s">
        <v>262</v>
      </c>
      <c r="E147" s="208" t="s">
        <v>266</v>
      </c>
      <c r="F147" s="237">
        <f>G147</f>
        <v>6000</v>
      </c>
      <c r="G147" s="237">
        <v>6000</v>
      </c>
      <c r="H147" s="237">
        <v>0</v>
      </c>
      <c r="I147" s="237">
        <f>J147</f>
        <v>0</v>
      </c>
      <c r="J147" s="237">
        <v>0</v>
      </c>
      <c r="K147" s="237">
        <v>0</v>
      </c>
      <c r="L147" s="237">
        <f t="shared" ref="L147:L176" si="38">IFERROR(J147*100/G147,IFERROR(K147*100/H147,"0"))</f>
        <v>0</v>
      </c>
    </row>
    <row r="148" spans="1:12" s="1" customFormat="1" ht="24.95" customHeight="1">
      <c r="A148" s="308"/>
      <c r="B148" s="308"/>
      <c r="C148" s="320"/>
      <c r="D148" s="55" t="s">
        <v>163</v>
      </c>
      <c r="E148" s="221" t="s">
        <v>164</v>
      </c>
      <c r="F148" s="237">
        <f t="shared" ref="F148:F180" si="39">G148</f>
        <v>28000</v>
      </c>
      <c r="G148" s="237">
        <v>28000</v>
      </c>
      <c r="H148" s="237">
        <v>0</v>
      </c>
      <c r="I148" s="239">
        <f t="shared" ref="I148:I176" si="40">J148</f>
        <v>11263.9</v>
      </c>
      <c r="J148" s="239">
        <v>11263.9</v>
      </c>
      <c r="K148" s="239">
        <v>0</v>
      </c>
      <c r="L148" s="237">
        <f t="shared" si="38"/>
        <v>40.228214285714287</v>
      </c>
    </row>
    <row r="149" spans="1:12" s="1" customFormat="1" ht="26.85" hidden="1" customHeight="1">
      <c r="A149" s="308"/>
      <c r="B149" s="308"/>
      <c r="C149" s="320"/>
      <c r="D149" s="55" t="s">
        <v>215</v>
      </c>
      <c r="E149" s="213" t="s">
        <v>236</v>
      </c>
      <c r="F149" s="237">
        <f>G149</f>
        <v>0</v>
      </c>
      <c r="G149" s="237">
        <v>0</v>
      </c>
      <c r="H149" s="237">
        <v>0</v>
      </c>
      <c r="I149" s="239">
        <f t="shared" si="40"/>
        <v>0</v>
      </c>
      <c r="J149" s="239">
        <v>0</v>
      </c>
      <c r="K149" s="239">
        <v>0</v>
      </c>
      <c r="L149" s="237" t="str">
        <f t="shared" si="38"/>
        <v>0</v>
      </c>
    </row>
    <row r="150" spans="1:12" s="1" customFormat="1" ht="26.85" hidden="1" customHeight="1">
      <c r="A150" s="308"/>
      <c r="B150" s="308"/>
      <c r="C150" s="320"/>
      <c r="D150" s="55" t="s">
        <v>192</v>
      </c>
      <c r="E150" s="213" t="s">
        <v>236</v>
      </c>
      <c r="F150" s="237">
        <f>G150</f>
        <v>0</v>
      </c>
      <c r="G150" s="237">
        <v>0</v>
      </c>
      <c r="H150" s="237">
        <v>0</v>
      </c>
      <c r="I150" s="239">
        <f t="shared" si="40"/>
        <v>0</v>
      </c>
      <c r="J150" s="239">
        <v>0</v>
      </c>
      <c r="K150" s="239">
        <v>0</v>
      </c>
      <c r="L150" s="237" t="str">
        <f t="shared" si="38"/>
        <v>0</v>
      </c>
    </row>
    <row r="151" spans="1:12" s="1" customFormat="1" ht="12" customHeight="1">
      <c r="A151" s="308"/>
      <c r="B151" s="308"/>
      <c r="C151" s="320"/>
      <c r="D151" s="247" t="s">
        <v>215</v>
      </c>
      <c r="E151" s="267" t="s">
        <v>236</v>
      </c>
      <c r="F151" s="237">
        <f>G151</f>
        <v>248.89</v>
      </c>
      <c r="G151" s="237">
        <v>248.89</v>
      </c>
      <c r="H151" s="237">
        <v>0</v>
      </c>
      <c r="I151" s="239">
        <f t="shared" si="40"/>
        <v>248.89</v>
      </c>
      <c r="J151" s="239">
        <v>248.89</v>
      </c>
      <c r="K151" s="239">
        <v>0</v>
      </c>
      <c r="L151" s="237">
        <f t="shared" si="38"/>
        <v>100</v>
      </c>
    </row>
    <row r="152" spans="1:12" s="1" customFormat="1" ht="12" customHeight="1">
      <c r="A152" s="308"/>
      <c r="B152" s="308"/>
      <c r="C152" s="320"/>
      <c r="D152" s="247" t="s">
        <v>192</v>
      </c>
      <c r="E152" s="227" t="s">
        <v>236</v>
      </c>
      <c r="F152" s="237">
        <f>G152</f>
        <v>43.92</v>
      </c>
      <c r="G152" s="237">
        <v>43.92</v>
      </c>
      <c r="H152" s="237">
        <v>0</v>
      </c>
      <c r="I152" s="239">
        <f t="shared" si="40"/>
        <v>43.92</v>
      </c>
      <c r="J152" s="239">
        <v>43.92</v>
      </c>
      <c r="K152" s="239">
        <v>0</v>
      </c>
      <c r="L152" s="237">
        <f t="shared" si="38"/>
        <v>100</v>
      </c>
    </row>
    <row r="153" spans="1:12" s="1" customFormat="1" ht="14.1" customHeight="1">
      <c r="A153" s="308"/>
      <c r="B153" s="308"/>
      <c r="C153" s="320"/>
      <c r="D153" s="55" t="s">
        <v>141</v>
      </c>
      <c r="E153" s="206" t="s">
        <v>142</v>
      </c>
      <c r="F153" s="237">
        <f t="shared" si="39"/>
        <v>2000</v>
      </c>
      <c r="G153" s="237">
        <v>2000</v>
      </c>
      <c r="H153" s="237">
        <v>0</v>
      </c>
      <c r="I153" s="239">
        <f t="shared" si="40"/>
        <v>876.71</v>
      </c>
      <c r="J153" s="239">
        <v>876.71</v>
      </c>
      <c r="K153" s="239">
        <v>0</v>
      </c>
      <c r="L153" s="237">
        <f t="shared" si="38"/>
        <v>43.835500000000003</v>
      </c>
    </row>
    <row r="154" spans="1:12" s="1" customFormat="1" ht="14.1" hidden="1" customHeight="1">
      <c r="A154" s="308"/>
      <c r="B154" s="308"/>
      <c r="C154" s="320"/>
      <c r="D154" s="55" t="s">
        <v>216</v>
      </c>
      <c r="E154" s="206" t="s">
        <v>142</v>
      </c>
      <c r="F154" s="237">
        <f t="shared" si="39"/>
        <v>0</v>
      </c>
      <c r="G154" s="237">
        <v>0</v>
      </c>
      <c r="H154" s="237">
        <v>0</v>
      </c>
      <c r="I154" s="239">
        <f t="shared" si="40"/>
        <v>0</v>
      </c>
      <c r="J154" s="239">
        <v>0</v>
      </c>
      <c r="K154" s="239">
        <v>0</v>
      </c>
      <c r="L154" s="237" t="str">
        <f t="shared" si="38"/>
        <v>0</v>
      </c>
    </row>
    <row r="155" spans="1:12" s="1" customFormat="1" ht="14.1" hidden="1" customHeight="1">
      <c r="A155" s="308"/>
      <c r="B155" s="308"/>
      <c r="C155" s="320"/>
      <c r="D155" s="55" t="s">
        <v>193</v>
      </c>
      <c r="E155" s="206" t="s">
        <v>142</v>
      </c>
      <c r="F155" s="237">
        <f t="shared" si="39"/>
        <v>0</v>
      </c>
      <c r="G155" s="237">
        <v>0</v>
      </c>
      <c r="H155" s="237">
        <v>0</v>
      </c>
      <c r="I155" s="239">
        <f t="shared" si="40"/>
        <v>0</v>
      </c>
      <c r="J155" s="239">
        <v>0</v>
      </c>
      <c r="K155" s="239">
        <v>0</v>
      </c>
      <c r="L155" s="237" t="str">
        <f t="shared" si="38"/>
        <v>0</v>
      </c>
    </row>
    <row r="156" spans="1:12" s="1" customFormat="1" ht="14.1" hidden="1" customHeight="1">
      <c r="A156" s="308"/>
      <c r="B156" s="308"/>
      <c r="C156" s="320"/>
      <c r="D156" s="55" t="s">
        <v>217</v>
      </c>
      <c r="E156" s="204" t="s">
        <v>144</v>
      </c>
      <c r="F156" s="237">
        <f t="shared" si="39"/>
        <v>0</v>
      </c>
      <c r="G156" s="237">
        <v>0</v>
      </c>
      <c r="H156" s="237">
        <v>0</v>
      </c>
      <c r="I156" s="239">
        <f t="shared" si="40"/>
        <v>0</v>
      </c>
      <c r="J156" s="239">
        <v>0</v>
      </c>
      <c r="K156" s="239">
        <v>0</v>
      </c>
      <c r="L156" s="237" t="str">
        <f t="shared" si="38"/>
        <v>0</v>
      </c>
    </row>
    <row r="157" spans="1:12" s="1" customFormat="1" ht="14.1" hidden="1" customHeight="1">
      <c r="A157" s="308"/>
      <c r="B157" s="308"/>
      <c r="C157" s="320"/>
      <c r="D157" s="55" t="s">
        <v>194</v>
      </c>
      <c r="E157" s="204" t="s">
        <v>144</v>
      </c>
      <c r="F157" s="237">
        <f t="shared" si="39"/>
        <v>0</v>
      </c>
      <c r="G157" s="237">
        <v>0</v>
      </c>
      <c r="H157" s="237">
        <v>0</v>
      </c>
      <c r="I157" s="239">
        <f t="shared" si="40"/>
        <v>0</v>
      </c>
      <c r="J157" s="239">
        <v>0</v>
      </c>
      <c r="K157" s="239">
        <v>0</v>
      </c>
      <c r="L157" s="237" t="str">
        <f t="shared" si="38"/>
        <v>0</v>
      </c>
    </row>
    <row r="158" spans="1:12" s="1" customFormat="1" ht="14.1" customHeight="1">
      <c r="A158" s="308"/>
      <c r="B158" s="308"/>
      <c r="C158" s="320"/>
      <c r="D158" s="55" t="s">
        <v>145</v>
      </c>
      <c r="E158" s="204" t="s">
        <v>146</v>
      </c>
      <c r="F158" s="237">
        <f t="shared" si="39"/>
        <v>16340</v>
      </c>
      <c r="G158" s="237">
        <v>16340</v>
      </c>
      <c r="H158" s="237">
        <v>0</v>
      </c>
      <c r="I158" s="239">
        <f t="shared" si="40"/>
        <v>8100</v>
      </c>
      <c r="J158" s="239">
        <v>8100</v>
      </c>
      <c r="K158" s="239">
        <v>0</v>
      </c>
      <c r="L158" s="237">
        <f t="shared" si="38"/>
        <v>49.571603427172583</v>
      </c>
    </row>
    <row r="159" spans="1:12" s="1" customFormat="1" ht="14.1" hidden="1" customHeight="1">
      <c r="A159" s="308"/>
      <c r="B159" s="308"/>
      <c r="C159" s="320"/>
      <c r="D159" s="55" t="s">
        <v>263</v>
      </c>
      <c r="E159" s="204" t="s">
        <v>146</v>
      </c>
      <c r="F159" s="237">
        <f t="shared" si="39"/>
        <v>0</v>
      </c>
      <c r="G159" s="237">
        <v>0</v>
      </c>
      <c r="H159" s="237">
        <v>0</v>
      </c>
      <c r="I159" s="239">
        <f t="shared" si="40"/>
        <v>0</v>
      </c>
      <c r="J159" s="239">
        <v>0</v>
      </c>
      <c r="K159" s="239">
        <v>0</v>
      </c>
      <c r="L159" s="237" t="str">
        <f t="shared" si="38"/>
        <v>0</v>
      </c>
    </row>
    <row r="160" spans="1:12" s="1" customFormat="1" ht="14.1" hidden="1" customHeight="1">
      <c r="A160" s="308"/>
      <c r="B160" s="308"/>
      <c r="C160" s="320"/>
      <c r="D160" s="55" t="s">
        <v>195</v>
      </c>
      <c r="E160" s="204" t="s">
        <v>146</v>
      </c>
      <c r="F160" s="237">
        <f t="shared" si="39"/>
        <v>0</v>
      </c>
      <c r="G160" s="237">
        <v>0</v>
      </c>
      <c r="H160" s="237">
        <v>0</v>
      </c>
      <c r="I160" s="239">
        <f t="shared" si="40"/>
        <v>0</v>
      </c>
      <c r="J160" s="239">
        <v>0</v>
      </c>
      <c r="K160" s="239">
        <v>0</v>
      </c>
      <c r="L160" s="237" t="str">
        <f t="shared" si="38"/>
        <v>0</v>
      </c>
    </row>
    <row r="161" spans="1:12" s="1" customFormat="1" ht="14.1" customHeight="1">
      <c r="A161" s="308"/>
      <c r="B161" s="308"/>
      <c r="C161" s="320"/>
      <c r="D161" s="247" t="s">
        <v>263</v>
      </c>
      <c r="E161" s="204" t="s">
        <v>146</v>
      </c>
      <c r="F161" s="237">
        <f t="shared" si="39"/>
        <v>561</v>
      </c>
      <c r="G161" s="237">
        <v>561</v>
      </c>
      <c r="H161" s="237">
        <v>0</v>
      </c>
      <c r="I161" s="239">
        <f t="shared" si="40"/>
        <v>306</v>
      </c>
      <c r="J161" s="239">
        <v>306</v>
      </c>
      <c r="K161" s="239">
        <v>0</v>
      </c>
      <c r="L161" s="237">
        <f t="shared" si="38"/>
        <v>54.545454545454547</v>
      </c>
    </row>
    <row r="162" spans="1:12" s="1" customFormat="1" ht="14.1" customHeight="1">
      <c r="A162" s="308"/>
      <c r="B162" s="308"/>
      <c r="C162" s="320"/>
      <c r="D162" s="247" t="s">
        <v>195</v>
      </c>
      <c r="E162" s="204" t="s">
        <v>146</v>
      </c>
      <c r="F162" s="237">
        <f t="shared" si="39"/>
        <v>99</v>
      </c>
      <c r="G162" s="237">
        <v>99</v>
      </c>
      <c r="H162" s="237">
        <v>0</v>
      </c>
      <c r="I162" s="239">
        <f t="shared" si="40"/>
        <v>54</v>
      </c>
      <c r="J162" s="239">
        <v>54</v>
      </c>
      <c r="K162" s="239">
        <v>0</v>
      </c>
      <c r="L162" s="237">
        <f t="shared" si="38"/>
        <v>54.545454545454547</v>
      </c>
    </row>
    <row r="163" spans="1:12" s="1" customFormat="1" ht="14.1" customHeight="1">
      <c r="A163" s="308"/>
      <c r="B163" s="308"/>
      <c r="C163" s="320"/>
      <c r="D163" s="55" t="s">
        <v>147</v>
      </c>
      <c r="E163" s="204" t="s">
        <v>148</v>
      </c>
      <c r="F163" s="237">
        <f t="shared" si="39"/>
        <v>25239</v>
      </c>
      <c r="G163" s="237">
        <v>25239</v>
      </c>
      <c r="H163" s="237">
        <v>0</v>
      </c>
      <c r="I163" s="239">
        <f t="shared" si="40"/>
        <v>8689.26</v>
      </c>
      <c r="J163" s="239">
        <v>8689.26</v>
      </c>
      <c r="K163" s="239">
        <v>0</v>
      </c>
      <c r="L163" s="237">
        <f t="shared" si="38"/>
        <v>34.427909188161181</v>
      </c>
    </row>
    <row r="164" spans="1:12" s="1" customFormat="1" ht="14.1" hidden="1" customHeight="1">
      <c r="A164" s="308"/>
      <c r="B164" s="308"/>
      <c r="C164" s="320"/>
      <c r="D164" s="55" t="s">
        <v>218</v>
      </c>
      <c r="E164" s="204" t="s">
        <v>148</v>
      </c>
      <c r="F164" s="237">
        <f t="shared" si="39"/>
        <v>0</v>
      </c>
      <c r="G164" s="237">
        <v>0</v>
      </c>
      <c r="H164" s="237">
        <v>0</v>
      </c>
      <c r="I164" s="239">
        <f t="shared" si="40"/>
        <v>0</v>
      </c>
      <c r="J164" s="239">
        <v>0</v>
      </c>
      <c r="K164" s="239">
        <v>0</v>
      </c>
      <c r="L164" s="237" t="str">
        <f t="shared" si="38"/>
        <v>0</v>
      </c>
    </row>
    <row r="165" spans="1:12" s="1" customFormat="1" ht="14.1" hidden="1" customHeight="1">
      <c r="A165" s="308"/>
      <c r="B165" s="308"/>
      <c r="C165" s="320"/>
      <c r="D165" s="55" t="s">
        <v>176</v>
      </c>
      <c r="E165" s="204" t="s">
        <v>148</v>
      </c>
      <c r="F165" s="237">
        <f t="shared" si="39"/>
        <v>0</v>
      </c>
      <c r="G165" s="237">
        <v>0</v>
      </c>
      <c r="H165" s="237">
        <v>0</v>
      </c>
      <c r="I165" s="239">
        <f t="shared" si="40"/>
        <v>0</v>
      </c>
      <c r="J165" s="239">
        <v>0</v>
      </c>
      <c r="K165" s="239">
        <v>0</v>
      </c>
      <c r="L165" s="237" t="str">
        <f t="shared" si="38"/>
        <v>0</v>
      </c>
    </row>
    <row r="166" spans="1:12" s="1" customFormat="1" ht="14.1" customHeight="1">
      <c r="A166" s="308"/>
      <c r="B166" s="308"/>
      <c r="C166" s="320"/>
      <c r="D166" s="247" t="s">
        <v>218</v>
      </c>
      <c r="E166" s="204" t="s">
        <v>148</v>
      </c>
      <c r="F166" s="237">
        <f t="shared" si="39"/>
        <v>2267.96</v>
      </c>
      <c r="G166" s="237">
        <v>2267.96</v>
      </c>
      <c r="H166" s="237">
        <v>0</v>
      </c>
      <c r="I166" s="239">
        <f t="shared" si="40"/>
        <v>2038.31</v>
      </c>
      <c r="J166" s="239">
        <v>2038.31</v>
      </c>
      <c r="K166" s="239">
        <v>0</v>
      </c>
      <c r="L166" s="237">
        <f t="shared" si="38"/>
        <v>89.874160038095908</v>
      </c>
    </row>
    <row r="167" spans="1:12" s="1" customFormat="1" ht="14.1" customHeight="1">
      <c r="A167" s="308"/>
      <c r="B167" s="308"/>
      <c r="C167" s="320"/>
      <c r="D167" s="247" t="s">
        <v>176</v>
      </c>
      <c r="E167" s="204" t="s">
        <v>148</v>
      </c>
      <c r="F167" s="237">
        <f t="shared" si="39"/>
        <v>400.23</v>
      </c>
      <c r="G167" s="237">
        <v>400.23</v>
      </c>
      <c r="H167" s="237">
        <v>0</v>
      </c>
      <c r="I167" s="239">
        <f t="shared" si="40"/>
        <v>359.7</v>
      </c>
      <c r="J167" s="239">
        <v>359.7</v>
      </c>
      <c r="K167" s="239">
        <v>0</v>
      </c>
      <c r="L167" s="237">
        <f t="shared" si="38"/>
        <v>89.873322839367361</v>
      </c>
    </row>
    <row r="168" spans="1:12" s="1" customFormat="1" ht="14.1" customHeight="1">
      <c r="A168" s="308"/>
      <c r="B168" s="308"/>
      <c r="C168" s="320"/>
      <c r="D168" s="55" t="s">
        <v>213</v>
      </c>
      <c r="E168" s="214" t="s">
        <v>233</v>
      </c>
      <c r="F168" s="237">
        <f t="shared" si="39"/>
        <v>2100</v>
      </c>
      <c r="G168" s="237">
        <v>2100</v>
      </c>
      <c r="H168" s="237">
        <v>0</v>
      </c>
      <c r="I168" s="239">
        <f t="shared" si="40"/>
        <v>0</v>
      </c>
      <c r="J168" s="239">
        <v>0</v>
      </c>
      <c r="K168" s="239">
        <v>0</v>
      </c>
      <c r="L168" s="237">
        <f t="shared" si="38"/>
        <v>0</v>
      </c>
    </row>
    <row r="169" spans="1:12" s="1" customFormat="1" ht="14.1" customHeight="1">
      <c r="A169" s="308"/>
      <c r="B169" s="308"/>
      <c r="C169" s="320"/>
      <c r="D169" s="55" t="s">
        <v>153</v>
      </c>
      <c r="E169" s="213" t="s">
        <v>154</v>
      </c>
      <c r="F169" s="237">
        <f t="shared" si="39"/>
        <v>20000</v>
      </c>
      <c r="G169" s="237">
        <v>20000</v>
      </c>
      <c r="H169" s="237">
        <v>0</v>
      </c>
      <c r="I169" s="239">
        <f t="shared" si="40"/>
        <v>4981.68</v>
      </c>
      <c r="J169" s="239">
        <v>4981.68</v>
      </c>
      <c r="K169" s="239">
        <v>0</v>
      </c>
      <c r="L169" s="237">
        <f t="shared" si="38"/>
        <v>24.9084</v>
      </c>
    </row>
    <row r="170" spans="1:12" s="1" customFormat="1" ht="14.1" customHeight="1">
      <c r="A170" s="308"/>
      <c r="B170" s="308"/>
      <c r="C170" s="320"/>
      <c r="D170" s="55" t="s">
        <v>168</v>
      </c>
      <c r="E170" s="213" t="s">
        <v>182</v>
      </c>
      <c r="F170" s="237">
        <f t="shared" si="39"/>
        <v>2000</v>
      </c>
      <c r="G170" s="237">
        <v>2000</v>
      </c>
      <c r="H170" s="237">
        <v>0</v>
      </c>
      <c r="I170" s="239">
        <f t="shared" si="40"/>
        <v>0</v>
      </c>
      <c r="J170" s="239">
        <v>0</v>
      </c>
      <c r="K170" s="239">
        <v>0</v>
      </c>
      <c r="L170" s="237">
        <f t="shared" si="38"/>
        <v>0</v>
      </c>
    </row>
    <row r="171" spans="1:12" s="1" customFormat="1" ht="14.1" customHeight="1">
      <c r="A171" s="308"/>
      <c r="B171" s="308"/>
      <c r="C171" s="320"/>
      <c r="D171" s="55" t="s">
        <v>137</v>
      </c>
      <c r="E171" s="210" t="s">
        <v>202</v>
      </c>
      <c r="F171" s="237">
        <f t="shared" si="39"/>
        <v>23244</v>
      </c>
      <c r="G171" s="237">
        <v>23244</v>
      </c>
      <c r="H171" s="237">
        <v>0</v>
      </c>
      <c r="I171" s="239">
        <f t="shared" si="40"/>
        <v>10298.25</v>
      </c>
      <c r="J171" s="239">
        <v>10298.25</v>
      </c>
      <c r="K171" s="239">
        <v>0</v>
      </c>
      <c r="L171" s="237">
        <f t="shared" si="38"/>
        <v>44.304981930820858</v>
      </c>
    </row>
    <row r="172" spans="1:12" s="1" customFormat="1" ht="14.1" hidden="1" customHeight="1">
      <c r="A172" s="308"/>
      <c r="B172" s="308"/>
      <c r="C172" s="320"/>
      <c r="D172" s="55" t="s">
        <v>219</v>
      </c>
      <c r="E172" s="210" t="s">
        <v>202</v>
      </c>
      <c r="F172" s="237">
        <f t="shared" si="39"/>
        <v>0</v>
      </c>
      <c r="G172" s="237">
        <v>0</v>
      </c>
      <c r="H172" s="237">
        <v>0</v>
      </c>
      <c r="I172" s="239">
        <f t="shared" si="40"/>
        <v>0</v>
      </c>
      <c r="J172" s="239">
        <v>0</v>
      </c>
      <c r="K172" s="239">
        <v>0</v>
      </c>
      <c r="L172" s="237" t="str">
        <f t="shared" si="38"/>
        <v>0</v>
      </c>
    </row>
    <row r="173" spans="1:12" s="1" customFormat="1" ht="14.1" hidden="1" customHeight="1">
      <c r="A173" s="308"/>
      <c r="B173" s="308"/>
      <c r="C173" s="320"/>
      <c r="D173" s="55" t="s">
        <v>175</v>
      </c>
      <c r="E173" s="210" t="s">
        <v>202</v>
      </c>
      <c r="F173" s="237">
        <f t="shared" si="39"/>
        <v>0</v>
      </c>
      <c r="G173" s="237">
        <v>0</v>
      </c>
      <c r="H173" s="237">
        <v>0</v>
      </c>
      <c r="I173" s="239">
        <f t="shared" si="40"/>
        <v>0</v>
      </c>
      <c r="J173" s="239">
        <v>0</v>
      </c>
      <c r="K173" s="239">
        <v>0</v>
      </c>
      <c r="L173" s="237" t="str">
        <f t="shared" si="38"/>
        <v>0</v>
      </c>
    </row>
    <row r="174" spans="1:12" s="1" customFormat="1" ht="14.1" customHeight="1">
      <c r="A174" s="308"/>
      <c r="B174" s="308"/>
      <c r="C174" s="320"/>
      <c r="D174" s="247" t="s">
        <v>219</v>
      </c>
      <c r="E174" s="210" t="s">
        <v>202</v>
      </c>
      <c r="F174" s="237">
        <f t="shared" si="39"/>
        <v>6337.6</v>
      </c>
      <c r="G174" s="237">
        <v>6337.6</v>
      </c>
      <c r="H174" s="237">
        <v>0</v>
      </c>
      <c r="I174" s="239">
        <f t="shared" si="40"/>
        <v>6327.81</v>
      </c>
      <c r="J174" s="239">
        <v>6327.81</v>
      </c>
      <c r="K174" s="239">
        <v>0</v>
      </c>
      <c r="L174" s="237">
        <f t="shared" si="38"/>
        <v>99.845525119919202</v>
      </c>
    </row>
    <row r="175" spans="1:12" s="1" customFormat="1" ht="14.1" customHeight="1">
      <c r="A175" s="308"/>
      <c r="B175" s="308"/>
      <c r="C175" s="320"/>
      <c r="D175" s="247" t="s">
        <v>175</v>
      </c>
      <c r="E175" s="210" t="s">
        <v>202</v>
      </c>
      <c r="F175" s="237">
        <f t="shared" si="39"/>
        <v>1118.4000000000001</v>
      </c>
      <c r="G175" s="237">
        <v>1118.4000000000001</v>
      </c>
      <c r="H175" s="237">
        <v>0</v>
      </c>
      <c r="I175" s="239">
        <f t="shared" si="40"/>
        <v>1116.67</v>
      </c>
      <c r="J175" s="239">
        <v>1116.67</v>
      </c>
      <c r="K175" s="239">
        <v>0</v>
      </c>
      <c r="L175" s="237">
        <f t="shared" si="38"/>
        <v>99.845314735336189</v>
      </c>
    </row>
    <row r="176" spans="1:12" s="1" customFormat="1" ht="13.5" customHeight="1">
      <c r="A176" s="308"/>
      <c r="B176" s="308"/>
      <c r="C176" s="321"/>
      <c r="D176" s="55" t="s">
        <v>139</v>
      </c>
      <c r="E176" s="204" t="s">
        <v>132</v>
      </c>
      <c r="F176" s="237">
        <f t="shared" si="39"/>
        <v>11700</v>
      </c>
      <c r="G176" s="237">
        <v>11700</v>
      </c>
      <c r="H176" s="237">
        <v>0</v>
      </c>
      <c r="I176" s="239">
        <f t="shared" si="40"/>
        <v>4137</v>
      </c>
      <c r="J176" s="239">
        <v>4137</v>
      </c>
      <c r="K176" s="239">
        <v>0</v>
      </c>
      <c r="L176" s="237">
        <f t="shared" si="38"/>
        <v>35.358974358974358</v>
      </c>
    </row>
    <row r="177" spans="1:12" s="1" customFormat="1" ht="24.75" customHeight="1">
      <c r="A177" s="249"/>
      <c r="B177" s="249"/>
      <c r="C177" s="256"/>
      <c r="D177" s="247" t="s">
        <v>152</v>
      </c>
      <c r="E177" s="211" t="s">
        <v>300</v>
      </c>
      <c r="F177" s="237">
        <f>H177</f>
        <v>12300</v>
      </c>
      <c r="G177" s="237">
        <v>0</v>
      </c>
      <c r="H177" s="237">
        <v>12300</v>
      </c>
      <c r="I177" s="239">
        <f>K177</f>
        <v>12300</v>
      </c>
      <c r="J177" s="239">
        <v>0</v>
      </c>
      <c r="K177" s="239">
        <v>12300</v>
      </c>
      <c r="L177" s="237">
        <f>K177/F177*100</f>
        <v>100</v>
      </c>
    </row>
    <row r="178" spans="1:12" s="1" customFormat="1" ht="26.25" customHeight="1">
      <c r="A178" s="263" t="s">
        <v>134</v>
      </c>
      <c r="B178" s="53" t="s">
        <v>51</v>
      </c>
      <c r="C178" s="54"/>
      <c r="D178" s="55"/>
      <c r="E178" s="56" t="s">
        <v>52</v>
      </c>
      <c r="F178" s="236">
        <f t="shared" si="39"/>
        <v>415000</v>
      </c>
      <c r="G178" s="236">
        <f>G179</f>
        <v>415000</v>
      </c>
      <c r="H178" s="236">
        <f>H179</f>
        <v>0</v>
      </c>
      <c r="I178" s="238">
        <f>J179</f>
        <v>206527.74</v>
      </c>
      <c r="J178" s="238">
        <f>J179</f>
        <v>206527.74</v>
      </c>
      <c r="K178" s="238">
        <f>K179</f>
        <v>0</v>
      </c>
      <c r="L178" s="236">
        <f>IFERROR(I178*100/F178,"0")</f>
        <v>49.765720481927708</v>
      </c>
    </row>
    <row r="179" spans="1:12" s="2" customFormat="1" ht="51.75" customHeight="1">
      <c r="A179" s="306"/>
      <c r="B179" s="306"/>
      <c r="C179" s="61" t="s">
        <v>53</v>
      </c>
      <c r="D179" s="62"/>
      <c r="E179" s="203" t="s">
        <v>351</v>
      </c>
      <c r="F179" s="284">
        <f t="shared" si="39"/>
        <v>415000</v>
      </c>
      <c r="G179" s="284">
        <v>415000</v>
      </c>
      <c r="H179" s="284">
        <f>SUM(H181)</f>
        <v>0</v>
      </c>
      <c r="I179" s="285">
        <f>J179</f>
        <v>206527.74</v>
      </c>
      <c r="J179" s="285">
        <f>J180+J181</f>
        <v>206527.74</v>
      </c>
      <c r="K179" s="285">
        <f>SUM(K181)</f>
        <v>0</v>
      </c>
      <c r="L179" s="284">
        <f>IFERROR(I179*100/F179,"0")</f>
        <v>49.765720481927708</v>
      </c>
    </row>
    <row r="180" spans="1:12" s="1" customFormat="1" ht="22.5" hidden="1">
      <c r="A180" s="306"/>
      <c r="B180" s="306"/>
      <c r="C180" s="312"/>
      <c r="D180" s="55" t="s">
        <v>177</v>
      </c>
      <c r="E180" s="160" t="s">
        <v>198</v>
      </c>
      <c r="F180" s="237">
        <f t="shared" si="39"/>
        <v>0</v>
      </c>
      <c r="G180" s="237">
        <v>0</v>
      </c>
      <c r="H180" s="237">
        <v>0</v>
      </c>
      <c r="I180" s="239">
        <f>J180</f>
        <v>0</v>
      </c>
      <c r="J180" s="239">
        <v>0</v>
      </c>
      <c r="K180" s="239">
        <v>0</v>
      </c>
      <c r="L180" s="237" t="str">
        <f>IFERROR(I180*100/F180,"0")</f>
        <v>0</v>
      </c>
    </row>
    <row r="181" spans="1:12" s="1" customFormat="1" ht="45">
      <c r="A181" s="306"/>
      <c r="B181" s="306"/>
      <c r="C181" s="314"/>
      <c r="D181" s="55" t="s">
        <v>178</v>
      </c>
      <c r="E181" s="215" t="s">
        <v>199</v>
      </c>
      <c r="F181" s="237">
        <v>415000</v>
      </c>
      <c r="G181" s="237">
        <v>415000</v>
      </c>
      <c r="H181" s="237">
        <v>0</v>
      </c>
      <c r="I181" s="239">
        <f>J181</f>
        <v>206527.74</v>
      </c>
      <c r="J181" s="239">
        <v>206527.74</v>
      </c>
      <c r="K181" s="239">
        <v>0</v>
      </c>
      <c r="L181" s="237">
        <f t="shared" ref="L181" si="41">IFERROR(J181*100/G181,IFERROR(K181*100/H181,"0"))</f>
        <v>49.765720481927708</v>
      </c>
    </row>
    <row r="182" spans="1:12" s="1" customFormat="1" ht="17.25" customHeight="1">
      <c r="A182" s="263" t="s">
        <v>50</v>
      </c>
      <c r="B182" s="53" t="s">
        <v>56</v>
      </c>
      <c r="C182" s="54"/>
      <c r="D182" s="55"/>
      <c r="E182" s="56" t="s">
        <v>57</v>
      </c>
      <c r="F182" s="240">
        <f>F183+F185</f>
        <v>136750</v>
      </c>
      <c r="G182" s="236">
        <f>G183+G185</f>
        <v>126250</v>
      </c>
      <c r="H182" s="236">
        <f>H185</f>
        <v>10500</v>
      </c>
      <c r="I182" s="238">
        <f>J182+K182</f>
        <v>40045.449999999997</v>
      </c>
      <c r="J182" s="238">
        <f>J183+J185</f>
        <v>29545.449999999997</v>
      </c>
      <c r="K182" s="238">
        <f>K183+K185</f>
        <v>10500</v>
      </c>
      <c r="L182" s="236">
        <f>IFERROR(I182*100/F182,"0")</f>
        <v>29.283692870201094</v>
      </c>
    </row>
    <row r="183" spans="1:12" s="2" customFormat="1" ht="19.5" customHeight="1">
      <c r="A183" s="307"/>
      <c r="B183" s="307"/>
      <c r="C183" s="61" t="s">
        <v>58</v>
      </c>
      <c r="D183" s="62"/>
      <c r="E183" s="203" t="s">
        <v>289</v>
      </c>
      <c r="F183" s="284">
        <f>G183</f>
        <v>66000</v>
      </c>
      <c r="G183" s="284">
        <f>G184</f>
        <v>66000</v>
      </c>
      <c r="H183" s="284">
        <f>SUM(H184)</f>
        <v>0</v>
      </c>
      <c r="I183" s="285">
        <f>J183+K183</f>
        <v>0</v>
      </c>
      <c r="J183" s="285">
        <f>SUM(J184)</f>
        <v>0</v>
      </c>
      <c r="K183" s="285">
        <f>SUM(K184)</f>
        <v>0</v>
      </c>
      <c r="L183" s="284">
        <f>IFERROR(I183*100/F183,"0")</f>
        <v>0</v>
      </c>
    </row>
    <row r="184" spans="1:12" s="1" customFormat="1" ht="15.6" customHeight="1">
      <c r="A184" s="308"/>
      <c r="B184" s="308"/>
      <c r="C184" s="54"/>
      <c r="D184" s="55" t="s">
        <v>179</v>
      </c>
      <c r="E184" s="222" t="s">
        <v>131</v>
      </c>
      <c r="F184" s="237">
        <f>G184</f>
        <v>66000</v>
      </c>
      <c r="G184" s="237">
        <v>66000</v>
      </c>
      <c r="H184" s="237">
        <v>0</v>
      </c>
      <c r="I184" s="239">
        <v>0</v>
      </c>
      <c r="J184" s="239">
        <v>0</v>
      </c>
      <c r="K184" s="239">
        <v>0</v>
      </c>
      <c r="L184" s="237">
        <f t="shared" ref="L184:L190" si="42">IFERROR(J184*100/G184,IFERROR(K184*100/H184,"0"))</f>
        <v>0</v>
      </c>
    </row>
    <row r="185" spans="1:12" s="2" customFormat="1" ht="60.75" customHeight="1">
      <c r="A185" s="308"/>
      <c r="B185" s="308"/>
      <c r="C185" s="129" t="s">
        <v>277</v>
      </c>
      <c r="D185" s="62"/>
      <c r="E185" s="223" t="s">
        <v>299</v>
      </c>
      <c r="F185" s="284">
        <f>G185+H185</f>
        <v>70750</v>
      </c>
      <c r="G185" s="284">
        <f>G186+G187+G188+G190+G189</f>
        <v>60250</v>
      </c>
      <c r="H185" s="284">
        <f>H190</f>
        <v>10500</v>
      </c>
      <c r="I185" s="285">
        <f>J185+K185</f>
        <v>40045.449999999997</v>
      </c>
      <c r="J185" s="285">
        <f>J186+J187+J188+J190+J189</f>
        <v>29545.449999999997</v>
      </c>
      <c r="K185" s="285">
        <f>K186+K187+K188+K190</f>
        <v>10500</v>
      </c>
      <c r="L185" s="284">
        <f>I185/F185*100</f>
        <v>56.60134275618374</v>
      </c>
    </row>
    <row r="186" spans="1:12" s="31" customFormat="1" ht="14.25" customHeight="1">
      <c r="A186" s="308"/>
      <c r="B186" s="308"/>
      <c r="C186" s="129"/>
      <c r="D186" s="76" t="s">
        <v>278</v>
      </c>
      <c r="E186" s="214" t="s">
        <v>236</v>
      </c>
      <c r="F186" s="237">
        <f>G186</f>
        <v>25650</v>
      </c>
      <c r="G186" s="237">
        <v>25650</v>
      </c>
      <c r="H186" s="237">
        <v>0</v>
      </c>
      <c r="I186" s="237">
        <f t="shared" ref="I186:I190" si="43">J186+K186</f>
        <v>10341.84</v>
      </c>
      <c r="J186" s="237">
        <v>10341.84</v>
      </c>
      <c r="K186" s="237">
        <v>0</v>
      </c>
      <c r="L186" s="237">
        <f t="shared" si="42"/>
        <v>40.319064327485378</v>
      </c>
    </row>
    <row r="187" spans="1:12" s="31" customFormat="1" ht="12.75" customHeight="1">
      <c r="A187" s="308"/>
      <c r="B187" s="308"/>
      <c r="C187" s="129"/>
      <c r="D187" s="76" t="s">
        <v>279</v>
      </c>
      <c r="E187" s="214" t="s">
        <v>142</v>
      </c>
      <c r="F187" s="237">
        <f t="shared" ref="F187:F188" si="44">G187</f>
        <v>14000</v>
      </c>
      <c r="G187" s="237">
        <v>14000</v>
      </c>
      <c r="H187" s="237">
        <v>0</v>
      </c>
      <c r="I187" s="237">
        <f t="shared" si="43"/>
        <v>1404.96</v>
      </c>
      <c r="J187" s="237">
        <v>1404.96</v>
      </c>
      <c r="K187" s="237">
        <v>0</v>
      </c>
      <c r="L187" s="237">
        <f t="shared" si="42"/>
        <v>10.035428571428572</v>
      </c>
    </row>
    <row r="188" spans="1:12" s="31" customFormat="1" ht="35.25" customHeight="1">
      <c r="A188" s="308"/>
      <c r="B188" s="308"/>
      <c r="C188" s="129"/>
      <c r="D188" s="76" t="s">
        <v>280</v>
      </c>
      <c r="E188" s="214" t="s">
        <v>341</v>
      </c>
      <c r="F188" s="237">
        <f t="shared" si="44"/>
        <v>3000</v>
      </c>
      <c r="G188" s="237">
        <v>3000</v>
      </c>
      <c r="H188" s="237">
        <v>0</v>
      </c>
      <c r="I188" s="237">
        <f t="shared" si="43"/>
        <v>198.65</v>
      </c>
      <c r="J188" s="237">
        <v>198.65</v>
      </c>
      <c r="K188" s="237">
        <v>0</v>
      </c>
      <c r="L188" s="237">
        <f t="shared" si="42"/>
        <v>6.621666666666667</v>
      </c>
    </row>
    <row r="189" spans="1:12" s="31" customFormat="1" ht="15.6" customHeight="1">
      <c r="A189" s="308"/>
      <c r="B189" s="308"/>
      <c r="C189" s="129"/>
      <c r="D189" s="76" t="s">
        <v>175</v>
      </c>
      <c r="E189" s="214" t="s">
        <v>138</v>
      </c>
      <c r="F189" s="237">
        <f t="shared" ref="F189" si="45">G189</f>
        <v>17600</v>
      </c>
      <c r="G189" s="237">
        <v>17600</v>
      </c>
      <c r="H189" s="237">
        <v>0</v>
      </c>
      <c r="I189" s="237">
        <f>J189</f>
        <v>17600</v>
      </c>
      <c r="J189" s="237">
        <v>17600</v>
      </c>
      <c r="K189" s="237">
        <v>0</v>
      </c>
      <c r="L189" s="237">
        <f t="shared" si="42"/>
        <v>100</v>
      </c>
    </row>
    <row r="190" spans="1:12" s="31" customFormat="1" ht="90.75" customHeight="1">
      <c r="A190" s="308"/>
      <c r="B190" s="308"/>
      <c r="C190" s="129"/>
      <c r="D190" s="76" t="s">
        <v>328</v>
      </c>
      <c r="E190" s="160" t="s">
        <v>329</v>
      </c>
      <c r="F190" s="237">
        <f>G190+H190</f>
        <v>10500</v>
      </c>
      <c r="G190" s="237">
        <v>0</v>
      </c>
      <c r="H190" s="237">
        <v>10500</v>
      </c>
      <c r="I190" s="237">
        <f t="shared" si="43"/>
        <v>10500</v>
      </c>
      <c r="J190" s="237">
        <v>0</v>
      </c>
      <c r="K190" s="237">
        <v>10500</v>
      </c>
      <c r="L190" s="237">
        <f t="shared" si="42"/>
        <v>100</v>
      </c>
    </row>
    <row r="191" spans="1:12" s="1" customFormat="1" ht="12.75">
      <c r="A191" s="264" t="s">
        <v>55</v>
      </c>
      <c r="B191" s="96" t="s">
        <v>60</v>
      </c>
      <c r="C191" s="55"/>
      <c r="D191" s="55"/>
      <c r="E191" s="156" t="s">
        <v>290</v>
      </c>
      <c r="F191" s="236">
        <f>G191+H191</f>
        <v>3895986</v>
      </c>
      <c r="G191" s="236">
        <f>G192+G214+G223+G225+G252+G255+G267</f>
        <v>3895986</v>
      </c>
      <c r="H191" s="236">
        <f>H192+H214+H223+H225+H234+H252+H255+H257+H267+H277</f>
        <v>0</v>
      </c>
      <c r="I191" s="236">
        <f>J191+K191</f>
        <v>1984996.9799999997</v>
      </c>
      <c r="J191" s="236">
        <f>J192+J214+J223+J225+J252+J255+J267</f>
        <v>1984996.9799999997</v>
      </c>
      <c r="K191" s="236">
        <f>K192+K214+K223+K225+K234+K252+K255+K257+K267+K277</f>
        <v>0</v>
      </c>
      <c r="L191" s="236">
        <f>IFERROR(I191*100/F191,"0")</f>
        <v>50.949797560874181</v>
      </c>
    </row>
    <row r="192" spans="1:12" s="2" customFormat="1" ht="12.75">
      <c r="A192" s="359"/>
      <c r="B192" s="300"/>
      <c r="C192" s="62" t="s">
        <v>61</v>
      </c>
      <c r="D192" s="62"/>
      <c r="E192" s="203" t="s">
        <v>62</v>
      </c>
      <c r="F192" s="284">
        <f>G192+H192</f>
        <v>3095004.11</v>
      </c>
      <c r="G192" s="284">
        <f>SUM(G193:G213)</f>
        <v>3095004.11</v>
      </c>
      <c r="H192" s="284">
        <v>0</v>
      </c>
      <c r="I192" s="285">
        <f>J192+K192</f>
        <v>1658111.17</v>
      </c>
      <c r="J192" s="285">
        <f>SUM(J193:J213)</f>
        <v>1658111.17</v>
      </c>
      <c r="K192" s="285">
        <v>0</v>
      </c>
      <c r="L192" s="284">
        <f>IFERROR(I192*100/F192,"0")</f>
        <v>53.573795415735333</v>
      </c>
    </row>
    <row r="193" spans="1:12" s="1" customFormat="1" ht="22.7" customHeight="1">
      <c r="A193" s="359"/>
      <c r="B193" s="301"/>
      <c r="C193" s="302"/>
      <c r="D193" s="270" t="s">
        <v>165</v>
      </c>
      <c r="E193" s="283" t="s">
        <v>181</v>
      </c>
      <c r="F193" s="237">
        <f>G193</f>
        <v>121000</v>
      </c>
      <c r="G193" s="237">
        <v>121000</v>
      </c>
      <c r="H193" s="237">
        <v>0</v>
      </c>
      <c r="I193" s="239">
        <f>J193</f>
        <v>59555.25</v>
      </c>
      <c r="J193" s="239">
        <v>59555.25</v>
      </c>
      <c r="K193" s="239">
        <v>0</v>
      </c>
      <c r="L193" s="237">
        <f t="shared" ref="L193:L279" si="46">IFERROR(J193*100/G193,IFERROR(K193*100/H193,"0"))</f>
        <v>49.219214876033057</v>
      </c>
    </row>
    <row r="194" spans="1:12" s="31" customFormat="1" ht="14.1" hidden="1" customHeight="1">
      <c r="A194" s="359"/>
      <c r="B194" s="301"/>
      <c r="C194" s="302"/>
      <c r="D194" s="76" t="s">
        <v>196</v>
      </c>
      <c r="E194" s="224" t="s">
        <v>133</v>
      </c>
      <c r="F194" s="237">
        <f>G194</f>
        <v>0</v>
      </c>
      <c r="G194" s="237">
        <v>0</v>
      </c>
      <c r="H194" s="237">
        <v>0</v>
      </c>
      <c r="I194" s="237">
        <f>J194</f>
        <v>0</v>
      </c>
      <c r="J194" s="237">
        <v>0</v>
      </c>
      <c r="K194" s="237">
        <v>0</v>
      </c>
      <c r="L194" s="237" t="str">
        <f t="shared" si="46"/>
        <v>0</v>
      </c>
    </row>
    <row r="195" spans="1:12" s="1" customFormat="1" ht="15" customHeight="1">
      <c r="A195" s="359"/>
      <c r="B195" s="301"/>
      <c r="C195" s="302"/>
      <c r="D195" s="55" t="s">
        <v>155</v>
      </c>
      <c r="E195" s="213" t="s">
        <v>236</v>
      </c>
      <c r="F195" s="237">
        <f t="shared" ref="F195:F256" si="47">G195</f>
        <v>1912019.33</v>
      </c>
      <c r="G195" s="237">
        <v>1912019.33</v>
      </c>
      <c r="H195" s="237">
        <v>0</v>
      </c>
      <c r="I195" s="239">
        <v>1812894.01</v>
      </c>
      <c r="J195" s="239">
        <v>913038.43</v>
      </c>
      <c r="K195" s="239">
        <v>0</v>
      </c>
      <c r="L195" s="237">
        <f t="shared" si="46"/>
        <v>47.75257319182019</v>
      </c>
    </row>
    <row r="196" spans="1:12" s="1" customFormat="1" ht="14.1" customHeight="1">
      <c r="A196" s="359"/>
      <c r="B196" s="301"/>
      <c r="C196" s="302"/>
      <c r="D196" s="55" t="s">
        <v>156</v>
      </c>
      <c r="E196" s="213" t="s">
        <v>160</v>
      </c>
      <c r="F196" s="237">
        <f t="shared" si="47"/>
        <v>159044.78</v>
      </c>
      <c r="G196" s="237">
        <v>159044.78</v>
      </c>
      <c r="H196" s="237">
        <v>0</v>
      </c>
      <c r="I196" s="239">
        <f t="shared" ref="I196:I256" si="48">J196</f>
        <v>159044.78</v>
      </c>
      <c r="J196" s="239">
        <v>159044.78</v>
      </c>
      <c r="K196" s="239">
        <v>0</v>
      </c>
      <c r="L196" s="237">
        <f t="shared" si="46"/>
        <v>100</v>
      </c>
    </row>
    <row r="197" spans="1:12" s="1" customFormat="1" ht="14.1" customHeight="1">
      <c r="A197" s="359"/>
      <c r="B197" s="301"/>
      <c r="C197" s="302"/>
      <c r="D197" s="55" t="s">
        <v>141</v>
      </c>
      <c r="E197" s="213" t="s">
        <v>142</v>
      </c>
      <c r="F197" s="237">
        <f t="shared" si="47"/>
        <v>340000</v>
      </c>
      <c r="G197" s="237">
        <v>340000</v>
      </c>
      <c r="H197" s="237">
        <v>0</v>
      </c>
      <c r="I197" s="239">
        <v>331913.19</v>
      </c>
      <c r="J197" s="239">
        <v>193891.49</v>
      </c>
      <c r="K197" s="239">
        <v>0</v>
      </c>
      <c r="L197" s="237">
        <f t="shared" si="46"/>
        <v>57.026908823529411</v>
      </c>
    </row>
    <row r="198" spans="1:12" s="1" customFormat="1" ht="35.25" customHeight="1">
      <c r="A198" s="359"/>
      <c r="B198" s="301"/>
      <c r="C198" s="302"/>
      <c r="D198" s="55" t="s">
        <v>143</v>
      </c>
      <c r="E198" s="213" t="s">
        <v>341</v>
      </c>
      <c r="F198" s="237">
        <f t="shared" si="47"/>
        <v>40000</v>
      </c>
      <c r="G198" s="237">
        <v>40000</v>
      </c>
      <c r="H198" s="237">
        <v>0</v>
      </c>
      <c r="I198" s="239">
        <f t="shared" si="48"/>
        <v>18549.310000000001</v>
      </c>
      <c r="J198" s="239">
        <v>18549.310000000001</v>
      </c>
      <c r="K198" s="239">
        <v>0</v>
      </c>
      <c r="L198" s="237">
        <f t="shared" si="46"/>
        <v>46.373275000000007</v>
      </c>
    </row>
    <row r="199" spans="1:12" s="1" customFormat="1" ht="14.1" hidden="1" customHeight="1">
      <c r="A199" s="359"/>
      <c r="B199" s="301"/>
      <c r="C199" s="302"/>
      <c r="D199" s="55" t="s">
        <v>145</v>
      </c>
      <c r="E199" s="204" t="s">
        <v>146</v>
      </c>
      <c r="F199" s="237">
        <f t="shared" si="47"/>
        <v>0</v>
      </c>
      <c r="G199" s="237">
        <v>0</v>
      </c>
      <c r="H199" s="237">
        <v>0</v>
      </c>
      <c r="I199" s="239">
        <f t="shared" si="48"/>
        <v>0</v>
      </c>
      <c r="J199" s="239">
        <v>0</v>
      </c>
      <c r="K199" s="239">
        <v>0</v>
      </c>
      <c r="L199" s="237" t="str">
        <f t="shared" si="46"/>
        <v>0</v>
      </c>
    </row>
    <row r="200" spans="1:12" s="1" customFormat="1" ht="14.1" customHeight="1">
      <c r="A200" s="359"/>
      <c r="B200" s="301"/>
      <c r="C200" s="302"/>
      <c r="D200" s="247" t="s">
        <v>145</v>
      </c>
      <c r="E200" s="204" t="s">
        <v>146</v>
      </c>
      <c r="F200" s="237">
        <f t="shared" si="47"/>
        <v>2240</v>
      </c>
      <c r="G200" s="237">
        <v>2240</v>
      </c>
      <c r="H200" s="237">
        <v>0</v>
      </c>
      <c r="I200" s="239"/>
      <c r="J200" s="239">
        <v>2240</v>
      </c>
      <c r="K200" s="239">
        <v>0</v>
      </c>
      <c r="L200" s="237">
        <f t="shared" si="46"/>
        <v>100</v>
      </c>
    </row>
    <row r="201" spans="1:12" s="1" customFormat="1" ht="14.1" customHeight="1">
      <c r="A201" s="359"/>
      <c r="B201" s="301"/>
      <c r="C201" s="302"/>
      <c r="D201" s="55" t="s">
        <v>147</v>
      </c>
      <c r="E201" s="204" t="s">
        <v>148</v>
      </c>
      <c r="F201" s="237">
        <f t="shared" si="47"/>
        <v>245000</v>
      </c>
      <c r="G201" s="237">
        <v>245000</v>
      </c>
      <c r="H201" s="237">
        <v>0</v>
      </c>
      <c r="I201" s="239">
        <f t="shared" si="48"/>
        <v>161110.24</v>
      </c>
      <c r="J201" s="239">
        <v>161110.24</v>
      </c>
      <c r="K201" s="239">
        <v>0</v>
      </c>
      <c r="L201" s="237">
        <f t="shared" si="46"/>
        <v>65.759281632653057</v>
      </c>
    </row>
    <row r="202" spans="1:12" s="1" customFormat="1" ht="14.1" hidden="1" customHeight="1">
      <c r="A202" s="359"/>
      <c r="B202" s="301"/>
      <c r="C202" s="302"/>
      <c r="D202" s="55" t="s">
        <v>213</v>
      </c>
      <c r="E202" s="214" t="s">
        <v>233</v>
      </c>
      <c r="F202" s="237">
        <f t="shared" si="47"/>
        <v>0</v>
      </c>
      <c r="G202" s="237">
        <v>0</v>
      </c>
      <c r="H202" s="237">
        <v>0</v>
      </c>
      <c r="I202" s="239">
        <f t="shared" si="48"/>
        <v>0</v>
      </c>
      <c r="J202" s="239">
        <v>0</v>
      </c>
      <c r="K202" s="239">
        <v>0</v>
      </c>
      <c r="L202" s="237" t="str">
        <f t="shared" si="46"/>
        <v>0</v>
      </c>
    </row>
    <row r="203" spans="1:12" s="1" customFormat="1" ht="14.1" customHeight="1">
      <c r="A203" s="359"/>
      <c r="B203" s="301"/>
      <c r="C203" s="302"/>
      <c r="D203" s="159" t="s">
        <v>213</v>
      </c>
      <c r="E203" s="227" t="s">
        <v>313</v>
      </c>
      <c r="F203" s="237">
        <f t="shared" si="47"/>
        <v>4800</v>
      </c>
      <c r="G203" s="237">
        <v>4800</v>
      </c>
      <c r="H203" s="237">
        <v>0</v>
      </c>
      <c r="I203" s="239">
        <f t="shared" si="48"/>
        <v>1400.97</v>
      </c>
      <c r="J203" s="239">
        <v>1400.97</v>
      </c>
      <c r="K203" s="239">
        <v>0</v>
      </c>
      <c r="L203" s="237">
        <f t="shared" si="46"/>
        <v>29.186875000000001</v>
      </c>
    </row>
    <row r="204" spans="1:12" s="1" customFormat="1" ht="22.7" customHeight="1">
      <c r="A204" s="359"/>
      <c r="B204" s="301"/>
      <c r="C204" s="302"/>
      <c r="D204" s="55" t="s">
        <v>167</v>
      </c>
      <c r="E204" s="215" t="s">
        <v>271</v>
      </c>
      <c r="F204" s="237">
        <f t="shared" si="47"/>
        <v>5000</v>
      </c>
      <c r="G204" s="237">
        <v>5000</v>
      </c>
      <c r="H204" s="237">
        <v>0</v>
      </c>
      <c r="I204" s="239">
        <f t="shared" si="48"/>
        <v>272</v>
      </c>
      <c r="J204" s="239">
        <v>272</v>
      </c>
      <c r="K204" s="239">
        <v>0</v>
      </c>
      <c r="L204" s="237">
        <f t="shared" si="46"/>
        <v>5.44</v>
      </c>
    </row>
    <row r="205" spans="1:12" s="1" customFormat="1" ht="14.1" customHeight="1">
      <c r="A205" s="359"/>
      <c r="B205" s="301"/>
      <c r="C205" s="302"/>
      <c r="D205" s="55" t="s">
        <v>153</v>
      </c>
      <c r="E205" s="213" t="s">
        <v>154</v>
      </c>
      <c r="F205" s="237">
        <f t="shared" si="47"/>
        <v>35000</v>
      </c>
      <c r="G205" s="237">
        <v>35000</v>
      </c>
      <c r="H205" s="237">
        <v>0</v>
      </c>
      <c r="I205" s="239">
        <f t="shared" si="48"/>
        <v>13426.4</v>
      </c>
      <c r="J205" s="239">
        <v>13426.4</v>
      </c>
      <c r="K205" s="239">
        <v>0</v>
      </c>
      <c r="L205" s="237">
        <f t="shared" si="46"/>
        <v>38.361142857142859</v>
      </c>
    </row>
    <row r="206" spans="1:12" s="1" customFormat="1" ht="14.1" hidden="1" customHeight="1">
      <c r="A206" s="359"/>
      <c r="B206" s="301"/>
      <c r="C206" s="302"/>
      <c r="D206" s="55" t="s">
        <v>168</v>
      </c>
      <c r="E206" s="213" t="s">
        <v>182</v>
      </c>
      <c r="F206" s="237">
        <f t="shared" si="47"/>
        <v>0</v>
      </c>
      <c r="G206" s="237">
        <v>0</v>
      </c>
      <c r="H206" s="237">
        <v>0</v>
      </c>
      <c r="I206" s="239">
        <f t="shared" si="48"/>
        <v>0</v>
      </c>
      <c r="J206" s="239">
        <v>0</v>
      </c>
      <c r="K206" s="239">
        <v>0</v>
      </c>
      <c r="L206" s="237" t="str">
        <f t="shared" si="46"/>
        <v>0</v>
      </c>
    </row>
    <row r="207" spans="1:12" s="1" customFormat="1" ht="14.1" customHeight="1">
      <c r="A207" s="359"/>
      <c r="B207" s="301"/>
      <c r="C207" s="302"/>
      <c r="D207" s="55" t="s">
        <v>169</v>
      </c>
      <c r="E207" s="213" t="s">
        <v>172</v>
      </c>
      <c r="F207" s="237">
        <f t="shared" si="47"/>
        <v>3000</v>
      </c>
      <c r="G207" s="237">
        <v>3000</v>
      </c>
      <c r="H207" s="237">
        <v>0</v>
      </c>
      <c r="I207" s="239">
        <f t="shared" si="48"/>
        <v>120</v>
      </c>
      <c r="J207" s="239">
        <v>120</v>
      </c>
      <c r="K207" s="239">
        <v>0</v>
      </c>
      <c r="L207" s="237">
        <f t="shared" si="46"/>
        <v>4</v>
      </c>
    </row>
    <row r="208" spans="1:12" s="1" customFormat="1" ht="14.1" customHeight="1">
      <c r="A208" s="359"/>
      <c r="B208" s="301"/>
      <c r="C208" s="302"/>
      <c r="D208" s="55" t="s">
        <v>137</v>
      </c>
      <c r="E208" s="213" t="s">
        <v>138</v>
      </c>
      <c r="F208" s="237">
        <f>G208</f>
        <v>78000</v>
      </c>
      <c r="G208" s="237">
        <v>78000</v>
      </c>
      <c r="H208" s="237">
        <v>0</v>
      </c>
      <c r="I208" s="239">
        <f t="shared" si="48"/>
        <v>33248.94</v>
      </c>
      <c r="J208" s="239">
        <v>33248.94</v>
      </c>
      <c r="K208" s="239">
        <v>0</v>
      </c>
      <c r="L208" s="237">
        <f t="shared" si="46"/>
        <v>42.626846153846152</v>
      </c>
    </row>
    <row r="209" spans="1:12" s="1" customFormat="1" ht="22.7" customHeight="1">
      <c r="A209" s="359"/>
      <c r="B209" s="301"/>
      <c r="C209" s="302"/>
      <c r="D209" s="55" t="s">
        <v>170</v>
      </c>
      <c r="E209" s="222" t="s">
        <v>204</v>
      </c>
      <c r="F209" s="237">
        <f t="shared" si="47"/>
        <v>3000</v>
      </c>
      <c r="G209" s="237">
        <v>3000</v>
      </c>
      <c r="H209" s="237">
        <v>0</v>
      </c>
      <c r="I209" s="239">
        <f t="shared" si="48"/>
        <v>1367.74</v>
      </c>
      <c r="J209" s="239">
        <v>1367.74</v>
      </c>
      <c r="K209" s="239">
        <v>0</v>
      </c>
      <c r="L209" s="237">
        <f t="shared" si="46"/>
        <v>45.591333333333331</v>
      </c>
    </row>
    <row r="210" spans="1:12" s="1" customFormat="1" ht="14.1" customHeight="1">
      <c r="A210" s="359"/>
      <c r="B210" s="301"/>
      <c r="C210" s="302"/>
      <c r="D210" s="55" t="s">
        <v>157</v>
      </c>
      <c r="E210" s="213" t="s">
        <v>161</v>
      </c>
      <c r="F210" s="237">
        <v>3000</v>
      </c>
      <c r="G210" s="237">
        <v>3000</v>
      </c>
      <c r="H210" s="237">
        <v>0</v>
      </c>
      <c r="I210" s="239">
        <f t="shared" si="48"/>
        <v>378</v>
      </c>
      <c r="J210" s="239">
        <v>378</v>
      </c>
      <c r="K210" s="239">
        <v>0</v>
      </c>
      <c r="L210" s="237">
        <f t="shared" si="46"/>
        <v>12.6</v>
      </c>
    </row>
    <row r="211" spans="1:12" s="1" customFormat="1" ht="14.1" customHeight="1">
      <c r="A211" s="359"/>
      <c r="B211" s="301"/>
      <c r="C211" s="302"/>
      <c r="D211" s="55" t="s">
        <v>139</v>
      </c>
      <c r="E211" s="213" t="s">
        <v>132</v>
      </c>
      <c r="F211" s="237">
        <f t="shared" si="47"/>
        <v>4000</v>
      </c>
      <c r="G211" s="237">
        <v>4000</v>
      </c>
      <c r="H211" s="237">
        <v>0</v>
      </c>
      <c r="I211" s="239">
        <f t="shared" si="48"/>
        <v>0</v>
      </c>
      <c r="J211" s="239">
        <v>0</v>
      </c>
      <c r="K211" s="239">
        <v>0</v>
      </c>
      <c r="L211" s="237">
        <f t="shared" si="46"/>
        <v>0</v>
      </c>
    </row>
    <row r="212" spans="1:12" s="1" customFormat="1" ht="24" customHeight="1">
      <c r="A212" s="359"/>
      <c r="B212" s="301"/>
      <c r="C212" s="302"/>
      <c r="D212" s="55" t="s">
        <v>158</v>
      </c>
      <c r="E212" s="215" t="s">
        <v>231</v>
      </c>
      <c r="F212" s="237">
        <f>G212</f>
        <v>139400</v>
      </c>
      <c r="G212" s="237">
        <v>139400</v>
      </c>
      <c r="H212" s="237">
        <v>0</v>
      </c>
      <c r="I212" s="239">
        <f t="shared" si="48"/>
        <v>100187.62</v>
      </c>
      <c r="J212" s="239">
        <v>100187.62</v>
      </c>
      <c r="K212" s="239">
        <v>0</v>
      </c>
      <c r="L212" s="237">
        <f t="shared" si="46"/>
        <v>71.870602582496417</v>
      </c>
    </row>
    <row r="213" spans="1:12" s="1" customFormat="1" ht="26.25" customHeight="1">
      <c r="A213" s="359"/>
      <c r="B213" s="301"/>
      <c r="C213" s="302"/>
      <c r="D213" s="55" t="s">
        <v>159</v>
      </c>
      <c r="E213" s="215" t="s">
        <v>173</v>
      </c>
      <c r="F213" s="237">
        <f t="shared" si="47"/>
        <v>500</v>
      </c>
      <c r="G213" s="237">
        <v>500</v>
      </c>
      <c r="H213" s="237">
        <v>0</v>
      </c>
      <c r="I213" s="239">
        <f t="shared" si="48"/>
        <v>280</v>
      </c>
      <c r="J213" s="239">
        <v>280</v>
      </c>
      <c r="K213" s="239">
        <v>0</v>
      </c>
      <c r="L213" s="237">
        <f t="shared" si="46"/>
        <v>56</v>
      </c>
    </row>
    <row r="214" spans="1:12" s="2" customFormat="1" ht="26.25" customHeight="1">
      <c r="A214" s="359"/>
      <c r="B214" s="301"/>
      <c r="C214" s="62" t="s">
        <v>63</v>
      </c>
      <c r="D214" s="62"/>
      <c r="E214" s="223" t="s">
        <v>254</v>
      </c>
      <c r="F214" s="284">
        <f t="shared" si="47"/>
        <v>116697.95999999999</v>
      </c>
      <c r="G214" s="284">
        <f>G215+G216+G217+G218+G219+G221+G222+G220</f>
        <v>116697.95999999999</v>
      </c>
      <c r="H214" s="284">
        <f>SUM(H215:H222)</f>
        <v>0</v>
      </c>
      <c r="I214" s="285">
        <f t="shared" si="48"/>
        <v>34705.019999999997</v>
      </c>
      <c r="J214" s="285">
        <f>J215+J216+J217+J218+J219+J221+J222+J220</f>
        <v>34705.019999999997</v>
      </c>
      <c r="K214" s="285">
        <f>SUM(K215:K222)</f>
        <v>0</v>
      </c>
      <c r="L214" s="284">
        <f>IFERROR(I214*100/F214,"0")</f>
        <v>29.739183101401256</v>
      </c>
    </row>
    <row r="215" spans="1:12" s="1" customFormat="1" ht="22.7" customHeight="1">
      <c r="A215" s="359"/>
      <c r="B215" s="301"/>
      <c r="C215" s="302"/>
      <c r="D215" s="55" t="s">
        <v>165</v>
      </c>
      <c r="E215" s="215" t="s">
        <v>181</v>
      </c>
      <c r="F215" s="237">
        <f t="shared" si="47"/>
        <v>3400</v>
      </c>
      <c r="G215" s="237">
        <v>3400</v>
      </c>
      <c r="H215" s="237">
        <v>0</v>
      </c>
      <c r="I215" s="239">
        <f t="shared" si="48"/>
        <v>1774.99</v>
      </c>
      <c r="J215" s="239">
        <v>1774.99</v>
      </c>
      <c r="K215" s="239">
        <v>0</v>
      </c>
      <c r="L215" s="237">
        <f t="shared" si="46"/>
        <v>52.205588235294115</v>
      </c>
    </row>
    <row r="216" spans="1:12" s="1" customFormat="1" ht="14.25" customHeight="1">
      <c r="A216" s="359"/>
      <c r="B216" s="301"/>
      <c r="C216" s="302"/>
      <c r="D216" s="55" t="s">
        <v>155</v>
      </c>
      <c r="E216" s="213" t="s">
        <v>236</v>
      </c>
      <c r="F216" s="237">
        <f t="shared" si="47"/>
        <v>53000</v>
      </c>
      <c r="G216" s="237">
        <v>53000</v>
      </c>
      <c r="H216" s="237">
        <v>0</v>
      </c>
      <c r="I216" s="239">
        <f t="shared" si="48"/>
        <v>23358.29</v>
      </c>
      <c r="J216" s="239">
        <v>23358.29</v>
      </c>
      <c r="K216" s="239">
        <v>0</v>
      </c>
      <c r="L216" s="237">
        <f t="shared" si="46"/>
        <v>44.072245283018866</v>
      </c>
    </row>
    <row r="217" spans="1:12" s="1" customFormat="1" ht="14.1" customHeight="1">
      <c r="A217" s="359"/>
      <c r="B217" s="301"/>
      <c r="C217" s="302"/>
      <c r="D217" s="55" t="s">
        <v>156</v>
      </c>
      <c r="E217" s="213" t="s">
        <v>160</v>
      </c>
      <c r="F217" s="237">
        <f t="shared" si="47"/>
        <v>4097.96</v>
      </c>
      <c r="G217" s="237">
        <v>4097.96</v>
      </c>
      <c r="H217" s="237">
        <v>0</v>
      </c>
      <c r="I217" s="239">
        <f t="shared" si="48"/>
        <v>4097.96</v>
      </c>
      <c r="J217" s="239">
        <v>4097.96</v>
      </c>
      <c r="K217" s="239">
        <v>0</v>
      </c>
      <c r="L217" s="237">
        <f t="shared" si="46"/>
        <v>100</v>
      </c>
    </row>
    <row r="218" spans="1:12" s="1" customFormat="1" ht="14.1" customHeight="1">
      <c r="A218" s="359"/>
      <c r="B218" s="301"/>
      <c r="C218" s="302"/>
      <c r="D218" s="55" t="s">
        <v>141</v>
      </c>
      <c r="E218" s="213" t="s">
        <v>142</v>
      </c>
      <c r="F218" s="237">
        <f t="shared" si="47"/>
        <v>13200</v>
      </c>
      <c r="G218" s="237">
        <v>13200</v>
      </c>
      <c r="H218" s="237">
        <v>0</v>
      </c>
      <c r="I218" s="239">
        <f t="shared" si="48"/>
        <v>4790.93</v>
      </c>
      <c r="J218" s="239">
        <v>4790.93</v>
      </c>
      <c r="K218" s="239">
        <v>0</v>
      </c>
      <c r="L218" s="237">
        <f t="shared" si="46"/>
        <v>36.294924242424244</v>
      </c>
    </row>
    <row r="219" spans="1:12" s="1" customFormat="1" ht="36.75" customHeight="1">
      <c r="A219" s="359"/>
      <c r="B219" s="301"/>
      <c r="C219" s="302"/>
      <c r="D219" s="55" t="s">
        <v>143</v>
      </c>
      <c r="E219" s="213" t="s">
        <v>341</v>
      </c>
      <c r="F219" s="237">
        <f t="shared" si="47"/>
        <v>2000</v>
      </c>
      <c r="G219" s="237">
        <v>2000</v>
      </c>
      <c r="H219" s="237">
        <v>0</v>
      </c>
      <c r="I219" s="239">
        <f t="shared" si="48"/>
        <v>682.85</v>
      </c>
      <c r="J219" s="239">
        <v>682.85</v>
      </c>
      <c r="K219" s="239">
        <v>0</v>
      </c>
      <c r="L219" s="237">
        <f t="shared" si="46"/>
        <v>34.142499999999998</v>
      </c>
    </row>
    <row r="220" spans="1:12" s="31" customFormat="1" ht="14.1" hidden="1" customHeight="1">
      <c r="A220" s="359"/>
      <c r="B220" s="301"/>
      <c r="C220" s="302"/>
      <c r="D220" s="76" t="s">
        <v>145</v>
      </c>
      <c r="E220" s="214" t="s">
        <v>146</v>
      </c>
      <c r="F220" s="237">
        <f t="shared" si="47"/>
        <v>0</v>
      </c>
      <c r="G220" s="237">
        <v>0</v>
      </c>
      <c r="H220" s="237">
        <v>0</v>
      </c>
      <c r="I220" s="237">
        <f t="shared" si="48"/>
        <v>0</v>
      </c>
      <c r="J220" s="237">
        <v>0</v>
      </c>
      <c r="K220" s="237">
        <v>0</v>
      </c>
      <c r="L220" s="237" t="str">
        <f t="shared" si="46"/>
        <v>0</v>
      </c>
    </row>
    <row r="221" spans="1:12" s="1" customFormat="1" ht="14.1" customHeight="1">
      <c r="A221" s="359"/>
      <c r="B221" s="301"/>
      <c r="C221" s="302"/>
      <c r="D221" s="55" t="s">
        <v>147</v>
      </c>
      <c r="E221" s="204" t="s">
        <v>148</v>
      </c>
      <c r="F221" s="237">
        <f t="shared" si="47"/>
        <v>38000</v>
      </c>
      <c r="G221" s="237">
        <v>38000</v>
      </c>
      <c r="H221" s="237">
        <v>0</v>
      </c>
      <c r="I221" s="239">
        <f t="shared" si="48"/>
        <v>0</v>
      </c>
      <c r="J221" s="239">
        <v>0</v>
      </c>
      <c r="K221" s="239">
        <v>0</v>
      </c>
      <c r="L221" s="237">
        <f t="shared" si="46"/>
        <v>0</v>
      </c>
    </row>
    <row r="222" spans="1:12" s="1" customFormat="1" ht="22.7" customHeight="1">
      <c r="A222" s="359"/>
      <c r="B222" s="301"/>
      <c r="C222" s="302"/>
      <c r="D222" s="55" t="s">
        <v>167</v>
      </c>
      <c r="E222" s="215" t="s">
        <v>269</v>
      </c>
      <c r="F222" s="237">
        <f t="shared" si="47"/>
        <v>3000</v>
      </c>
      <c r="G222" s="237">
        <v>3000</v>
      </c>
      <c r="H222" s="237">
        <v>0</v>
      </c>
      <c r="I222" s="239">
        <f t="shared" si="48"/>
        <v>0</v>
      </c>
      <c r="J222" s="239">
        <v>0</v>
      </c>
      <c r="K222" s="239">
        <v>0</v>
      </c>
      <c r="L222" s="237">
        <f t="shared" si="46"/>
        <v>0</v>
      </c>
    </row>
    <row r="223" spans="1:12" s="2" customFormat="1" ht="14.65" customHeight="1">
      <c r="A223" s="359"/>
      <c r="B223" s="301"/>
      <c r="C223" s="62" t="s">
        <v>123</v>
      </c>
      <c r="D223" s="62"/>
      <c r="E223" s="203" t="s">
        <v>124</v>
      </c>
      <c r="F223" s="284">
        <f t="shared" si="47"/>
        <v>30000</v>
      </c>
      <c r="G223" s="284">
        <f>G224</f>
        <v>30000</v>
      </c>
      <c r="H223" s="284">
        <v>0</v>
      </c>
      <c r="I223" s="285">
        <f t="shared" si="48"/>
        <v>22580.31</v>
      </c>
      <c r="J223" s="285">
        <f>J224</f>
        <v>22580.31</v>
      </c>
      <c r="K223" s="285">
        <v>0</v>
      </c>
      <c r="L223" s="284">
        <f t="shared" si="46"/>
        <v>75.267700000000005</v>
      </c>
    </row>
    <row r="224" spans="1:12" s="1" customFormat="1" ht="14.1" customHeight="1">
      <c r="A224" s="359"/>
      <c r="B224" s="301"/>
      <c r="C224" s="55"/>
      <c r="D224" s="55" t="s">
        <v>139</v>
      </c>
      <c r="E224" s="204" t="s">
        <v>132</v>
      </c>
      <c r="F224" s="237">
        <f t="shared" si="47"/>
        <v>30000</v>
      </c>
      <c r="G224" s="237">
        <v>30000</v>
      </c>
      <c r="H224" s="237">
        <v>0</v>
      </c>
      <c r="I224" s="239">
        <f t="shared" si="48"/>
        <v>22580.31</v>
      </c>
      <c r="J224" s="239">
        <v>22580.31</v>
      </c>
      <c r="K224" s="239">
        <v>0</v>
      </c>
      <c r="L224" s="237">
        <f t="shared" si="46"/>
        <v>75.267700000000005</v>
      </c>
    </row>
    <row r="225" spans="1:12" s="2" customFormat="1" ht="25.5" customHeight="1">
      <c r="A225" s="359"/>
      <c r="B225" s="301"/>
      <c r="C225" s="62" t="s">
        <v>126</v>
      </c>
      <c r="D225" s="62"/>
      <c r="E225" s="203" t="s">
        <v>127</v>
      </c>
      <c r="F225" s="284">
        <f t="shared" si="47"/>
        <v>222083.93</v>
      </c>
      <c r="G225" s="284">
        <f>G226+G227+G228+G229+G230+G232+G233+G231</f>
        <v>222083.93</v>
      </c>
      <c r="H225" s="284">
        <v>0</v>
      </c>
      <c r="I225" s="285">
        <f t="shared" si="48"/>
        <v>70572.900000000009</v>
      </c>
      <c r="J225" s="285">
        <f>J226+J227+J228+J229+J230+J232+J233+J231</f>
        <v>70572.900000000009</v>
      </c>
      <c r="K225" s="285">
        <v>0</v>
      </c>
      <c r="L225" s="284">
        <f t="shared" si="46"/>
        <v>31.777580665111614</v>
      </c>
    </row>
    <row r="226" spans="1:12" s="1" customFormat="1" ht="22.5" customHeight="1">
      <c r="A226" s="359"/>
      <c r="B226" s="301"/>
      <c r="C226" s="322"/>
      <c r="D226" s="55" t="s">
        <v>165</v>
      </c>
      <c r="E226" s="215" t="s">
        <v>181</v>
      </c>
      <c r="F226" s="237">
        <f t="shared" si="47"/>
        <v>7000</v>
      </c>
      <c r="G226" s="237">
        <v>7000</v>
      </c>
      <c r="H226" s="237">
        <v>0</v>
      </c>
      <c r="I226" s="239">
        <f t="shared" si="48"/>
        <v>3315.23</v>
      </c>
      <c r="J226" s="239">
        <v>3315.23</v>
      </c>
      <c r="K226" s="239">
        <v>0</v>
      </c>
      <c r="L226" s="237">
        <f t="shared" si="46"/>
        <v>47.360428571428571</v>
      </c>
    </row>
    <row r="227" spans="1:12" s="1" customFormat="1" ht="14.25" customHeight="1">
      <c r="A227" s="359"/>
      <c r="B227" s="301"/>
      <c r="C227" s="323"/>
      <c r="D227" s="55" t="s">
        <v>155</v>
      </c>
      <c r="E227" s="213" t="s">
        <v>236</v>
      </c>
      <c r="F227" s="237">
        <f t="shared" si="47"/>
        <v>160314</v>
      </c>
      <c r="G227" s="237">
        <v>160314</v>
      </c>
      <c r="H227" s="237">
        <v>0</v>
      </c>
      <c r="I227" s="239">
        <f t="shared" si="48"/>
        <v>45251.8</v>
      </c>
      <c r="J227" s="239">
        <v>45251.8</v>
      </c>
      <c r="K227" s="239">
        <v>0</v>
      </c>
      <c r="L227" s="237">
        <f t="shared" si="46"/>
        <v>28.226979552627967</v>
      </c>
    </row>
    <row r="228" spans="1:12" s="1" customFormat="1" ht="14.1" customHeight="1">
      <c r="A228" s="359"/>
      <c r="B228" s="301"/>
      <c r="C228" s="323"/>
      <c r="D228" s="55" t="s">
        <v>156</v>
      </c>
      <c r="E228" s="213" t="s">
        <v>160</v>
      </c>
      <c r="F228" s="237">
        <f t="shared" si="47"/>
        <v>10769.93</v>
      </c>
      <c r="G228" s="237">
        <v>10769.93</v>
      </c>
      <c r="H228" s="237">
        <v>0</v>
      </c>
      <c r="I228" s="239">
        <f t="shared" si="48"/>
        <v>10769.93</v>
      </c>
      <c r="J228" s="239">
        <v>10769.93</v>
      </c>
      <c r="K228" s="239">
        <v>0</v>
      </c>
      <c r="L228" s="237">
        <f t="shared" si="46"/>
        <v>100</v>
      </c>
    </row>
    <row r="229" spans="1:12" s="1" customFormat="1" ht="14.1" customHeight="1">
      <c r="A229" s="359"/>
      <c r="B229" s="301"/>
      <c r="C229" s="323"/>
      <c r="D229" s="55" t="s">
        <v>141</v>
      </c>
      <c r="E229" s="213" t="s">
        <v>142</v>
      </c>
      <c r="F229" s="237">
        <f t="shared" si="47"/>
        <v>32000</v>
      </c>
      <c r="G229" s="237">
        <v>32000</v>
      </c>
      <c r="H229" s="237">
        <v>0</v>
      </c>
      <c r="I229" s="239">
        <f t="shared" si="48"/>
        <v>10559.45</v>
      </c>
      <c r="J229" s="239">
        <v>10559.45</v>
      </c>
      <c r="K229" s="239">
        <v>0</v>
      </c>
      <c r="L229" s="237">
        <f t="shared" si="46"/>
        <v>32.998281249999998</v>
      </c>
    </row>
    <row r="230" spans="1:12" s="1" customFormat="1" ht="36" customHeight="1">
      <c r="A230" s="359"/>
      <c r="B230" s="301"/>
      <c r="C230" s="323"/>
      <c r="D230" s="55" t="s">
        <v>143</v>
      </c>
      <c r="E230" s="213" t="s">
        <v>341</v>
      </c>
      <c r="F230" s="237">
        <f t="shared" si="47"/>
        <v>4000</v>
      </c>
      <c r="G230" s="237">
        <v>4000</v>
      </c>
      <c r="H230" s="237">
        <v>0</v>
      </c>
      <c r="I230" s="239">
        <f t="shared" si="48"/>
        <v>676.49</v>
      </c>
      <c r="J230" s="239">
        <v>676.49</v>
      </c>
      <c r="K230" s="239">
        <v>0</v>
      </c>
      <c r="L230" s="237">
        <f t="shared" si="46"/>
        <v>16.91225</v>
      </c>
    </row>
    <row r="231" spans="1:12" s="1" customFormat="1" ht="14.1" hidden="1" customHeight="1">
      <c r="A231" s="359"/>
      <c r="B231" s="301"/>
      <c r="C231" s="323"/>
      <c r="D231" s="55" t="s">
        <v>145</v>
      </c>
      <c r="E231" s="36" t="s">
        <v>146</v>
      </c>
      <c r="F231" s="237">
        <f t="shared" si="47"/>
        <v>0</v>
      </c>
      <c r="G231" s="237">
        <v>0</v>
      </c>
      <c r="H231" s="237">
        <v>0</v>
      </c>
      <c r="I231" s="239">
        <f t="shared" si="48"/>
        <v>0</v>
      </c>
      <c r="J231" s="239">
        <v>0</v>
      </c>
      <c r="K231" s="239">
        <v>0</v>
      </c>
      <c r="L231" s="237" t="str">
        <f t="shared" si="46"/>
        <v>0</v>
      </c>
    </row>
    <row r="232" spans="1:12" s="1" customFormat="1" ht="14.25" customHeight="1">
      <c r="A232" s="359"/>
      <c r="B232" s="301"/>
      <c r="C232" s="323"/>
      <c r="D232" s="55" t="s">
        <v>147</v>
      </c>
      <c r="E232" s="204" t="s">
        <v>148</v>
      </c>
      <c r="F232" s="237">
        <f t="shared" si="47"/>
        <v>6000</v>
      </c>
      <c r="G232" s="237">
        <v>6000</v>
      </c>
      <c r="H232" s="237">
        <v>0</v>
      </c>
      <c r="I232" s="239">
        <f t="shared" si="48"/>
        <v>0</v>
      </c>
      <c r="J232" s="239">
        <v>0</v>
      </c>
      <c r="K232" s="239">
        <v>0</v>
      </c>
      <c r="L232" s="237">
        <f t="shared" si="46"/>
        <v>0</v>
      </c>
    </row>
    <row r="233" spans="1:12" s="1" customFormat="1" ht="24.4" customHeight="1">
      <c r="A233" s="359"/>
      <c r="B233" s="301"/>
      <c r="C233" s="324"/>
      <c r="D233" s="55" t="s">
        <v>167</v>
      </c>
      <c r="E233" s="215" t="s">
        <v>180</v>
      </c>
      <c r="F233" s="237">
        <f t="shared" si="47"/>
        <v>2000</v>
      </c>
      <c r="G233" s="237">
        <v>2000</v>
      </c>
      <c r="H233" s="237">
        <v>0</v>
      </c>
      <c r="I233" s="239">
        <f t="shared" si="48"/>
        <v>0</v>
      </c>
      <c r="J233" s="239">
        <v>0</v>
      </c>
      <c r="K233" s="239">
        <v>0</v>
      </c>
      <c r="L233" s="237">
        <f>I233/F233*100</f>
        <v>0</v>
      </c>
    </row>
    <row r="234" spans="1:12" s="2" customFormat="1" ht="12.75" hidden="1">
      <c r="A234" s="359"/>
      <c r="B234" s="301"/>
      <c r="C234" s="62" t="s">
        <v>64</v>
      </c>
      <c r="D234" s="62"/>
      <c r="E234" s="223" t="s">
        <v>65</v>
      </c>
      <c r="F234" s="237">
        <f t="shared" si="47"/>
        <v>0</v>
      </c>
      <c r="G234" s="237">
        <f>G235+G237+G238+G239+G240+G242+G243+G244+G245+G246+G247+G248+G249+G250+G251+G241+G236</f>
        <v>0</v>
      </c>
      <c r="H234" s="237">
        <v>0</v>
      </c>
      <c r="I234" s="239">
        <f t="shared" si="48"/>
        <v>0</v>
      </c>
      <c r="J234" s="239">
        <f>J235+J237+J238+J239+J240+J242+J243+J244+J245+J246+J247+J248+J249+J250+J251+J241+J236</f>
        <v>0</v>
      </c>
      <c r="K234" s="239">
        <f>SUM(K235:K251)</f>
        <v>0</v>
      </c>
      <c r="L234" s="237" t="str">
        <f>IFERROR(I234*100/F234,"0")</f>
        <v>0</v>
      </c>
    </row>
    <row r="235" spans="1:12" s="1" customFormat="1" ht="23.85" hidden="1" customHeight="1">
      <c r="A235" s="359"/>
      <c r="B235" s="301"/>
      <c r="C235" s="302"/>
      <c r="D235" s="55" t="s">
        <v>165</v>
      </c>
      <c r="E235" s="215" t="s">
        <v>181</v>
      </c>
      <c r="F235" s="237">
        <f t="shared" si="47"/>
        <v>0</v>
      </c>
      <c r="G235" s="237">
        <v>0</v>
      </c>
      <c r="H235" s="237">
        <v>0</v>
      </c>
      <c r="I235" s="239">
        <f t="shared" si="48"/>
        <v>0</v>
      </c>
      <c r="J235" s="239">
        <v>0</v>
      </c>
      <c r="K235" s="239">
        <v>0</v>
      </c>
      <c r="L235" s="237" t="str">
        <f t="shared" si="46"/>
        <v>0</v>
      </c>
    </row>
    <row r="236" spans="1:12" s="31" customFormat="1" ht="15.6" hidden="1" customHeight="1">
      <c r="A236" s="359"/>
      <c r="B236" s="301"/>
      <c r="C236" s="302"/>
      <c r="D236" s="76" t="s">
        <v>196</v>
      </c>
      <c r="E236" s="224" t="s">
        <v>133</v>
      </c>
      <c r="F236" s="237">
        <f t="shared" si="47"/>
        <v>0</v>
      </c>
      <c r="G236" s="237">
        <v>0</v>
      </c>
      <c r="H236" s="237">
        <v>0</v>
      </c>
      <c r="I236" s="237">
        <f t="shared" si="48"/>
        <v>0</v>
      </c>
      <c r="J236" s="237">
        <v>0</v>
      </c>
      <c r="K236" s="237">
        <v>0</v>
      </c>
      <c r="L236" s="237" t="str">
        <f>IFERROR(J238*100/G238,IFERROR(K238*100/H238,"0"))</f>
        <v>0</v>
      </c>
    </row>
    <row r="237" spans="1:12" s="31" customFormat="1" ht="23.85" hidden="1" customHeight="1">
      <c r="A237" s="359"/>
      <c r="B237" s="301"/>
      <c r="C237" s="302"/>
      <c r="D237" s="76" t="s">
        <v>155</v>
      </c>
      <c r="E237" s="214" t="s">
        <v>236</v>
      </c>
      <c r="F237" s="237">
        <f t="shared" si="47"/>
        <v>0</v>
      </c>
      <c r="G237" s="237">
        <v>0</v>
      </c>
      <c r="H237" s="237">
        <v>0</v>
      </c>
      <c r="I237" s="237">
        <f t="shared" si="48"/>
        <v>0</v>
      </c>
      <c r="J237" s="237">
        <v>0</v>
      </c>
      <c r="K237" s="237">
        <v>0</v>
      </c>
      <c r="L237" s="237" t="str">
        <f t="shared" si="46"/>
        <v>0</v>
      </c>
    </row>
    <row r="238" spans="1:12" s="1" customFormat="1" ht="15.6" hidden="1" customHeight="1">
      <c r="A238" s="359"/>
      <c r="B238" s="301"/>
      <c r="C238" s="302"/>
      <c r="D238" s="55" t="s">
        <v>156</v>
      </c>
      <c r="E238" s="213" t="s">
        <v>160</v>
      </c>
      <c r="F238" s="237">
        <f t="shared" si="47"/>
        <v>0</v>
      </c>
      <c r="G238" s="237">
        <v>0</v>
      </c>
      <c r="H238" s="237">
        <v>0</v>
      </c>
      <c r="I238" s="239">
        <f t="shared" si="48"/>
        <v>0</v>
      </c>
      <c r="J238" s="239">
        <v>0</v>
      </c>
      <c r="K238" s="239">
        <v>0</v>
      </c>
      <c r="L238" s="237" t="str">
        <f t="shared" si="46"/>
        <v>0</v>
      </c>
    </row>
    <row r="239" spans="1:12" s="1" customFormat="1" ht="15.6" hidden="1" customHeight="1">
      <c r="A239" s="359"/>
      <c r="B239" s="301"/>
      <c r="C239" s="302"/>
      <c r="D239" s="55" t="s">
        <v>141</v>
      </c>
      <c r="E239" s="213" t="s">
        <v>142</v>
      </c>
      <c r="F239" s="237">
        <f t="shared" si="47"/>
        <v>0</v>
      </c>
      <c r="G239" s="237">
        <v>0</v>
      </c>
      <c r="H239" s="237">
        <v>0</v>
      </c>
      <c r="I239" s="239">
        <f t="shared" si="48"/>
        <v>0</v>
      </c>
      <c r="J239" s="239">
        <v>0</v>
      </c>
      <c r="K239" s="239">
        <v>0</v>
      </c>
      <c r="L239" s="237" t="str">
        <f t="shared" si="46"/>
        <v>0</v>
      </c>
    </row>
    <row r="240" spans="1:12" s="1" customFormat="1" ht="15.6" hidden="1" customHeight="1">
      <c r="A240" s="359"/>
      <c r="B240" s="301"/>
      <c r="C240" s="302"/>
      <c r="D240" s="55" t="s">
        <v>143</v>
      </c>
      <c r="E240" s="213" t="s">
        <v>144</v>
      </c>
      <c r="F240" s="237">
        <f t="shared" si="47"/>
        <v>0</v>
      </c>
      <c r="G240" s="237">
        <v>0</v>
      </c>
      <c r="H240" s="237">
        <v>0</v>
      </c>
      <c r="I240" s="239">
        <f t="shared" si="48"/>
        <v>0</v>
      </c>
      <c r="J240" s="239">
        <v>0</v>
      </c>
      <c r="K240" s="239">
        <v>0</v>
      </c>
      <c r="L240" s="237" t="str">
        <f t="shared" si="46"/>
        <v>0</v>
      </c>
    </row>
    <row r="241" spans="1:12" s="1" customFormat="1" ht="15.6" hidden="1" customHeight="1">
      <c r="A241" s="359"/>
      <c r="B241" s="301"/>
      <c r="C241" s="302"/>
      <c r="D241" s="55" t="s">
        <v>145</v>
      </c>
      <c r="E241" s="204" t="s">
        <v>146</v>
      </c>
      <c r="F241" s="237">
        <f t="shared" si="47"/>
        <v>0</v>
      </c>
      <c r="G241" s="237">
        <v>0</v>
      </c>
      <c r="H241" s="237">
        <v>0</v>
      </c>
      <c r="I241" s="239">
        <f t="shared" si="48"/>
        <v>0</v>
      </c>
      <c r="J241" s="239">
        <v>0</v>
      </c>
      <c r="K241" s="239">
        <v>0</v>
      </c>
      <c r="L241" s="237" t="str">
        <f t="shared" si="46"/>
        <v>0</v>
      </c>
    </row>
    <row r="242" spans="1:12" s="1" customFormat="1" ht="15.6" hidden="1" customHeight="1">
      <c r="A242" s="359"/>
      <c r="B242" s="301"/>
      <c r="C242" s="302"/>
      <c r="D242" s="55" t="s">
        <v>147</v>
      </c>
      <c r="E242" s="204" t="s">
        <v>148</v>
      </c>
      <c r="F242" s="237">
        <f t="shared" si="47"/>
        <v>0</v>
      </c>
      <c r="G242" s="237">
        <v>0</v>
      </c>
      <c r="H242" s="237">
        <v>0</v>
      </c>
      <c r="I242" s="239">
        <f t="shared" si="48"/>
        <v>0</v>
      </c>
      <c r="J242" s="239">
        <v>0</v>
      </c>
      <c r="K242" s="239">
        <v>0</v>
      </c>
      <c r="L242" s="237" t="str">
        <f t="shared" si="46"/>
        <v>0</v>
      </c>
    </row>
    <row r="243" spans="1:12" s="1" customFormat="1" ht="36.75" hidden="1" customHeight="1">
      <c r="A243" s="359"/>
      <c r="B243" s="301"/>
      <c r="C243" s="302"/>
      <c r="D243" s="55" t="s">
        <v>167</v>
      </c>
      <c r="E243" s="215" t="s">
        <v>258</v>
      </c>
      <c r="F243" s="237">
        <f t="shared" si="47"/>
        <v>0</v>
      </c>
      <c r="G243" s="237">
        <v>0</v>
      </c>
      <c r="H243" s="237">
        <v>0</v>
      </c>
      <c r="I243" s="239">
        <f t="shared" si="48"/>
        <v>0</v>
      </c>
      <c r="J243" s="239">
        <v>0</v>
      </c>
      <c r="K243" s="239">
        <v>0</v>
      </c>
      <c r="L243" s="237" t="str">
        <f t="shared" si="46"/>
        <v>0</v>
      </c>
    </row>
    <row r="244" spans="1:12" s="1" customFormat="1" ht="27" hidden="1" customHeight="1">
      <c r="A244" s="359"/>
      <c r="B244" s="301"/>
      <c r="C244" s="302"/>
      <c r="D244" s="55" t="s">
        <v>153</v>
      </c>
      <c r="E244" s="213" t="s">
        <v>154</v>
      </c>
      <c r="F244" s="237">
        <f t="shared" si="47"/>
        <v>0</v>
      </c>
      <c r="G244" s="237">
        <v>0</v>
      </c>
      <c r="H244" s="237">
        <v>0</v>
      </c>
      <c r="I244" s="239">
        <f t="shared" si="48"/>
        <v>0</v>
      </c>
      <c r="J244" s="239">
        <v>0</v>
      </c>
      <c r="K244" s="239">
        <v>0</v>
      </c>
      <c r="L244" s="237" t="str">
        <f t="shared" si="46"/>
        <v>0</v>
      </c>
    </row>
    <row r="245" spans="1:12" s="1" customFormat="1" ht="27" hidden="1" customHeight="1">
      <c r="A245" s="359"/>
      <c r="B245" s="301"/>
      <c r="C245" s="302"/>
      <c r="D245" s="55" t="s">
        <v>168</v>
      </c>
      <c r="E245" s="213" t="s">
        <v>182</v>
      </c>
      <c r="F245" s="237">
        <f t="shared" si="47"/>
        <v>0</v>
      </c>
      <c r="G245" s="237">
        <v>0</v>
      </c>
      <c r="H245" s="237">
        <v>0</v>
      </c>
      <c r="I245" s="239">
        <f t="shared" si="48"/>
        <v>0</v>
      </c>
      <c r="J245" s="239">
        <v>0</v>
      </c>
      <c r="K245" s="239">
        <v>0</v>
      </c>
      <c r="L245" s="237" t="str">
        <f t="shared" si="46"/>
        <v>0</v>
      </c>
    </row>
    <row r="246" spans="1:12" s="1" customFormat="1" ht="15.6" hidden="1" customHeight="1">
      <c r="A246" s="359"/>
      <c r="B246" s="301"/>
      <c r="C246" s="302"/>
      <c r="D246" s="55" t="s">
        <v>169</v>
      </c>
      <c r="E246" s="213" t="s">
        <v>172</v>
      </c>
      <c r="F246" s="237">
        <f t="shared" si="47"/>
        <v>0</v>
      </c>
      <c r="G246" s="237">
        <v>0</v>
      </c>
      <c r="H246" s="237">
        <v>0</v>
      </c>
      <c r="I246" s="239">
        <f t="shared" si="48"/>
        <v>0</v>
      </c>
      <c r="J246" s="239">
        <v>0</v>
      </c>
      <c r="K246" s="239">
        <v>0</v>
      </c>
      <c r="L246" s="237" t="str">
        <f t="shared" si="46"/>
        <v>0</v>
      </c>
    </row>
    <row r="247" spans="1:12" s="1" customFormat="1" ht="15.6" hidden="1" customHeight="1">
      <c r="A247" s="359"/>
      <c r="B247" s="301"/>
      <c r="C247" s="302"/>
      <c r="D247" s="55" t="s">
        <v>137</v>
      </c>
      <c r="E247" s="213" t="s">
        <v>138</v>
      </c>
      <c r="F247" s="237">
        <f t="shared" si="47"/>
        <v>0</v>
      </c>
      <c r="G247" s="237">
        <v>0</v>
      </c>
      <c r="H247" s="237">
        <v>0</v>
      </c>
      <c r="I247" s="239">
        <f t="shared" si="48"/>
        <v>0</v>
      </c>
      <c r="J247" s="239">
        <v>0</v>
      </c>
      <c r="K247" s="239">
        <v>0</v>
      </c>
      <c r="L247" s="237" t="str">
        <f t="shared" si="46"/>
        <v>0</v>
      </c>
    </row>
    <row r="248" spans="1:12" s="1" customFormat="1" ht="24" hidden="1" customHeight="1">
      <c r="A248" s="359"/>
      <c r="B248" s="301"/>
      <c r="C248" s="302"/>
      <c r="D248" s="55" t="s">
        <v>170</v>
      </c>
      <c r="E248" s="222" t="s">
        <v>204</v>
      </c>
      <c r="F248" s="237">
        <f t="shared" si="47"/>
        <v>0</v>
      </c>
      <c r="G248" s="237">
        <v>0</v>
      </c>
      <c r="H248" s="237">
        <v>0</v>
      </c>
      <c r="I248" s="239">
        <f t="shared" si="48"/>
        <v>0</v>
      </c>
      <c r="J248" s="239">
        <v>0</v>
      </c>
      <c r="K248" s="239">
        <v>0</v>
      </c>
      <c r="L248" s="237" t="str">
        <f t="shared" si="46"/>
        <v>0</v>
      </c>
    </row>
    <row r="249" spans="1:12" s="1" customFormat="1" ht="15.6" hidden="1" customHeight="1">
      <c r="A249" s="359"/>
      <c r="B249" s="301"/>
      <c r="C249" s="302"/>
      <c r="D249" s="55" t="s">
        <v>157</v>
      </c>
      <c r="E249" s="213" t="s">
        <v>161</v>
      </c>
      <c r="F249" s="237">
        <f t="shared" si="47"/>
        <v>0</v>
      </c>
      <c r="G249" s="237">
        <v>0</v>
      </c>
      <c r="H249" s="237">
        <v>0</v>
      </c>
      <c r="I249" s="239">
        <f t="shared" si="48"/>
        <v>0</v>
      </c>
      <c r="J249" s="239">
        <v>0</v>
      </c>
      <c r="K249" s="239">
        <v>0</v>
      </c>
      <c r="L249" s="237" t="str">
        <f t="shared" si="46"/>
        <v>0</v>
      </c>
    </row>
    <row r="250" spans="1:12" s="1" customFormat="1" ht="15.6" hidden="1" customHeight="1">
      <c r="A250" s="359"/>
      <c r="B250" s="301"/>
      <c r="C250" s="302"/>
      <c r="D250" s="55" t="s">
        <v>139</v>
      </c>
      <c r="E250" s="213" t="s">
        <v>132</v>
      </c>
      <c r="F250" s="237">
        <f t="shared" si="47"/>
        <v>0</v>
      </c>
      <c r="G250" s="237">
        <v>0</v>
      </c>
      <c r="H250" s="237">
        <v>0</v>
      </c>
      <c r="I250" s="239">
        <f t="shared" si="48"/>
        <v>0</v>
      </c>
      <c r="J250" s="239">
        <v>0</v>
      </c>
      <c r="K250" s="239">
        <v>0</v>
      </c>
      <c r="L250" s="237" t="str">
        <f t="shared" si="46"/>
        <v>0</v>
      </c>
    </row>
    <row r="251" spans="1:12" s="1" customFormat="1" ht="24" hidden="1" customHeight="1">
      <c r="A251" s="359"/>
      <c r="B251" s="301"/>
      <c r="C251" s="302"/>
      <c r="D251" s="55" t="s">
        <v>159</v>
      </c>
      <c r="E251" s="215" t="s">
        <v>173</v>
      </c>
      <c r="F251" s="237">
        <f t="shared" si="47"/>
        <v>0</v>
      </c>
      <c r="G251" s="237">
        <v>0</v>
      </c>
      <c r="H251" s="237">
        <v>0</v>
      </c>
      <c r="I251" s="239">
        <f t="shared" si="48"/>
        <v>0</v>
      </c>
      <c r="J251" s="239">
        <v>0</v>
      </c>
      <c r="K251" s="239">
        <v>0</v>
      </c>
      <c r="L251" s="237" t="str">
        <f t="shared" si="46"/>
        <v>0</v>
      </c>
    </row>
    <row r="252" spans="1:12" s="2" customFormat="1" ht="18.75" customHeight="1">
      <c r="A252" s="359"/>
      <c r="B252" s="301"/>
      <c r="C252" s="62" t="s">
        <v>66</v>
      </c>
      <c r="D252" s="62"/>
      <c r="E252" s="223" t="s">
        <v>67</v>
      </c>
      <c r="F252" s="284">
        <f t="shared" si="47"/>
        <v>214000</v>
      </c>
      <c r="G252" s="284">
        <f>G253+G254</f>
        <v>214000</v>
      </c>
      <c r="H252" s="284">
        <f>SUM(H254:H254)</f>
        <v>0</v>
      </c>
      <c r="I252" s="285">
        <f t="shared" si="48"/>
        <v>101216.72</v>
      </c>
      <c r="J252" s="285">
        <f>J253+J254</f>
        <v>101216.72</v>
      </c>
      <c r="K252" s="285">
        <f>SUM(K254:K254)</f>
        <v>0</v>
      </c>
      <c r="L252" s="284">
        <f>IFERROR(I252*100/F252,"0")</f>
        <v>47.297532710280372</v>
      </c>
    </row>
    <row r="253" spans="1:12" s="1" customFormat="1" ht="14.1" customHeight="1">
      <c r="A253" s="359"/>
      <c r="B253" s="301"/>
      <c r="C253" s="322"/>
      <c r="D253" s="55" t="s">
        <v>137</v>
      </c>
      <c r="E253" s="213" t="s">
        <v>138</v>
      </c>
      <c r="F253" s="237">
        <f t="shared" si="47"/>
        <v>210000</v>
      </c>
      <c r="G253" s="237">
        <v>210000</v>
      </c>
      <c r="H253" s="237">
        <v>0</v>
      </c>
      <c r="I253" s="239">
        <f t="shared" si="48"/>
        <v>99616.72</v>
      </c>
      <c r="J253" s="239">
        <v>99616.72</v>
      </c>
      <c r="K253" s="239">
        <v>0</v>
      </c>
      <c r="L253" s="237">
        <f>IFERROR(I253*100/F253,"0")</f>
        <v>47.436533333333337</v>
      </c>
    </row>
    <row r="254" spans="1:12" s="1" customFormat="1" ht="14.1" customHeight="1">
      <c r="A254" s="359"/>
      <c r="B254" s="301"/>
      <c r="C254" s="324"/>
      <c r="D254" s="55" t="s">
        <v>139</v>
      </c>
      <c r="E254" s="213" t="s">
        <v>132</v>
      </c>
      <c r="F254" s="237">
        <f t="shared" si="47"/>
        <v>4000</v>
      </c>
      <c r="G254" s="237">
        <v>4000</v>
      </c>
      <c r="H254" s="237">
        <v>0</v>
      </c>
      <c r="I254" s="239">
        <f t="shared" si="48"/>
        <v>1600</v>
      </c>
      <c r="J254" s="239">
        <v>1600</v>
      </c>
      <c r="K254" s="239">
        <v>0</v>
      </c>
      <c r="L254" s="237">
        <f t="shared" si="46"/>
        <v>40</v>
      </c>
    </row>
    <row r="255" spans="1:12" s="2" customFormat="1" ht="22.5">
      <c r="A255" s="359"/>
      <c r="B255" s="301"/>
      <c r="C255" s="62" t="s">
        <v>68</v>
      </c>
      <c r="D255" s="62"/>
      <c r="E255" s="203" t="s">
        <v>343</v>
      </c>
      <c r="F255" s="284">
        <f t="shared" si="47"/>
        <v>6000</v>
      </c>
      <c r="G255" s="284">
        <f>G256</f>
        <v>6000</v>
      </c>
      <c r="H255" s="284">
        <f>SUM(H256)</f>
        <v>0</v>
      </c>
      <c r="I255" s="285">
        <f t="shared" si="48"/>
        <v>4997.13</v>
      </c>
      <c r="J255" s="285">
        <f>J256</f>
        <v>4997.13</v>
      </c>
      <c r="K255" s="285">
        <f>SUM(K256)</f>
        <v>0</v>
      </c>
      <c r="L255" s="284">
        <f>IFERROR(I255*100/F255,"0")</f>
        <v>83.285499999999999</v>
      </c>
    </row>
    <row r="256" spans="1:12" s="1" customFormat="1" ht="14.1" customHeight="1">
      <c r="A256" s="359"/>
      <c r="B256" s="301"/>
      <c r="C256" s="55"/>
      <c r="D256" s="55" t="s">
        <v>137</v>
      </c>
      <c r="E256" s="213" t="s">
        <v>138</v>
      </c>
      <c r="F256" s="237">
        <f t="shared" si="47"/>
        <v>6000</v>
      </c>
      <c r="G256" s="237">
        <v>6000</v>
      </c>
      <c r="H256" s="237">
        <v>0</v>
      </c>
      <c r="I256" s="239">
        <f t="shared" si="48"/>
        <v>4997.13</v>
      </c>
      <c r="J256" s="239">
        <v>4997.13</v>
      </c>
      <c r="K256" s="239">
        <v>0</v>
      </c>
      <c r="L256" s="237">
        <f t="shared" si="46"/>
        <v>83.285499999999999</v>
      </c>
    </row>
    <row r="257" spans="1:12" s="1" customFormat="1" ht="166.5" hidden="1" customHeight="1">
      <c r="A257" s="359"/>
      <c r="B257" s="301"/>
      <c r="C257" s="62" t="s">
        <v>207</v>
      </c>
      <c r="D257" s="55"/>
      <c r="E257" s="228" t="s">
        <v>208</v>
      </c>
      <c r="F257" s="237">
        <f>G257</f>
        <v>0</v>
      </c>
      <c r="G257" s="237">
        <f>G259+G261+G262+G263+G266+G258+G260+G265+G265</f>
        <v>0</v>
      </c>
      <c r="H257" s="237">
        <f>H259+H261+H261+H262+H263+H266</f>
        <v>0</v>
      </c>
      <c r="I257" s="239">
        <f>J257</f>
        <v>0</v>
      </c>
      <c r="J257" s="239">
        <f>J259+J261+J262+J263+J266</f>
        <v>0</v>
      </c>
      <c r="K257" s="239">
        <v>0</v>
      </c>
      <c r="L257" s="237">
        <v>0</v>
      </c>
    </row>
    <row r="258" spans="1:12" s="1" customFormat="1" ht="43.5" hidden="1" customHeight="1">
      <c r="A258" s="359"/>
      <c r="B258" s="301"/>
      <c r="C258" s="62"/>
      <c r="D258" s="55" t="s">
        <v>165</v>
      </c>
      <c r="E258" s="229"/>
      <c r="F258" s="237">
        <f>G258</f>
        <v>0</v>
      </c>
      <c r="G258" s="237">
        <v>0</v>
      </c>
      <c r="H258" s="237"/>
      <c r="I258" s="239"/>
      <c r="J258" s="239"/>
      <c r="K258" s="239"/>
      <c r="L258" s="237"/>
    </row>
    <row r="259" spans="1:12" s="1" customFormat="1" ht="30" hidden="1" customHeight="1">
      <c r="A259" s="359"/>
      <c r="B259" s="301"/>
      <c r="C259" s="55"/>
      <c r="D259" s="55" t="s">
        <v>155</v>
      </c>
      <c r="E259" s="213" t="s">
        <v>197</v>
      </c>
      <c r="F259" s="237">
        <f>G259</f>
        <v>0</v>
      </c>
      <c r="G259" s="237">
        <v>0</v>
      </c>
      <c r="H259" s="237">
        <v>0</v>
      </c>
      <c r="I259" s="239">
        <f>J259</f>
        <v>0</v>
      </c>
      <c r="J259" s="239">
        <v>0</v>
      </c>
      <c r="K259" s="239">
        <v>0</v>
      </c>
      <c r="L259" s="237" t="e">
        <f>J259/G259*100</f>
        <v>#DIV/0!</v>
      </c>
    </row>
    <row r="260" spans="1:12" s="1" customFormat="1" ht="15" hidden="1" customHeight="1">
      <c r="A260" s="359"/>
      <c r="B260" s="301"/>
      <c r="C260" s="55"/>
      <c r="D260" s="55" t="s">
        <v>156</v>
      </c>
      <c r="E260" s="230"/>
      <c r="F260" s="237">
        <f>G260</f>
        <v>0</v>
      </c>
      <c r="G260" s="237">
        <v>0</v>
      </c>
      <c r="H260" s="237"/>
      <c r="I260" s="239"/>
      <c r="J260" s="239"/>
      <c r="K260" s="239"/>
      <c r="L260" s="237"/>
    </row>
    <row r="261" spans="1:12" s="1" customFormat="1" ht="30" hidden="1" customHeight="1">
      <c r="A261" s="359"/>
      <c r="B261" s="301"/>
      <c r="C261" s="55"/>
      <c r="D261" s="55" t="s">
        <v>141</v>
      </c>
      <c r="E261" s="213" t="s">
        <v>142</v>
      </c>
      <c r="F261" s="237">
        <f t="shared" ref="F261:F279" si="49">G261</f>
        <v>0</v>
      </c>
      <c r="G261" s="237">
        <v>0</v>
      </c>
      <c r="H261" s="237">
        <v>0</v>
      </c>
      <c r="I261" s="239">
        <f t="shared" ref="I261:I279" si="50">J261</f>
        <v>0</v>
      </c>
      <c r="J261" s="239">
        <v>0</v>
      </c>
      <c r="K261" s="239">
        <v>0</v>
      </c>
      <c r="L261" s="237" t="e">
        <f t="shared" ref="L261:L276" si="51">J261/G261*100</f>
        <v>#DIV/0!</v>
      </c>
    </row>
    <row r="262" spans="1:12" s="1" customFormat="1" ht="15" hidden="1" customHeight="1">
      <c r="A262" s="359"/>
      <c r="B262" s="301"/>
      <c r="C262" s="55"/>
      <c r="D262" s="55" t="s">
        <v>143</v>
      </c>
      <c r="E262" s="213" t="s">
        <v>144</v>
      </c>
      <c r="F262" s="237">
        <f t="shared" si="49"/>
        <v>0</v>
      </c>
      <c r="G262" s="237">
        <v>0</v>
      </c>
      <c r="H262" s="237">
        <v>0</v>
      </c>
      <c r="I262" s="239">
        <f t="shared" si="50"/>
        <v>0</v>
      </c>
      <c r="J262" s="239">
        <v>0</v>
      </c>
      <c r="K262" s="239">
        <v>0</v>
      </c>
      <c r="L262" s="237">
        <v>0</v>
      </c>
    </row>
    <row r="263" spans="1:12" s="1" customFormat="1" ht="30" hidden="1" customHeight="1">
      <c r="A263" s="359"/>
      <c r="B263" s="301"/>
      <c r="C263" s="55"/>
      <c r="D263" s="55" t="s">
        <v>147</v>
      </c>
      <c r="E263" s="204" t="s">
        <v>148</v>
      </c>
      <c r="F263" s="237">
        <f t="shared" si="49"/>
        <v>0</v>
      </c>
      <c r="G263" s="237">
        <v>0</v>
      </c>
      <c r="H263" s="237">
        <v>0</v>
      </c>
      <c r="I263" s="239">
        <f t="shared" si="50"/>
        <v>0</v>
      </c>
      <c r="J263" s="239">
        <v>0</v>
      </c>
      <c r="K263" s="239">
        <v>0</v>
      </c>
      <c r="L263" s="237" t="e">
        <f t="shared" si="51"/>
        <v>#DIV/0!</v>
      </c>
    </row>
    <row r="264" spans="1:12" s="1" customFormat="1" ht="30" hidden="1" customHeight="1">
      <c r="A264" s="359"/>
      <c r="B264" s="301"/>
      <c r="C264" s="55"/>
      <c r="D264" s="55" t="s">
        <v>167</v>
      </c>
      <c r="E264" s="215" t="s">
        <v>180</v>
      </c>
      <c r="F264" s="237">
        <f t="shared" si="49"/>
        <v>0</v>
      </c>
      <c r="G264" s="237">
        <v>0</v>
      </c>
      <c r="H264" s="237"/>
      <c r="I264" s="239"/>
      <c r="J264" s="239"/>
      <c r="K264" s="239"/>
      <c r="L264" s="237"/>
    </row>
    <row r="265" spans="1:12" s="1" customFormat="1" ht="15" hidden="1" customHeight="1">
      <c r="A265" s="359"/>
      <c r="B265" s="301"/>
      <c r="C265" s="55"/>
      <c r="D265" s="55" t="s">
        <v>153</v>
      </c>
      <c r="E265" s="231"/>
      <c r="F265" s="237">
        <f t="shared" si="49"/>
        <v>0</v>
      </c>
      <c r="G265" s="237">
        <v>0</v>
      </c>
      <c r="H265" s="237"/>
      <c r="I265" s="239"/>
      <c r="J265" s="239"/>
      <c r="K265" s="239"/>
      <c r="L265" s="237"/>
    </row>
    <row r="266" spans="1:12" s="1" customFormat="1" ht="36.75" hidden="1" customHeight="1">
      <c r="A266" s="359"/>
      <c r="B266" s="301"/>
      <c r="C266" s="55"/>
      <c r="D266" s="55" t="s">
        <v>137</v>
      </c>
      <c r="E266" s="232"/>
      <c r="F266" s="237">
        <f t="shared" si="49"/>
        <v>0</v>
      </c>
      <c r="G266" s="237">
        <v>0</v>
      </c>
      <c r="H266" s="237">
        <v>0</v>
      </c>
      <c r="I266" s="239">
        <f t="shared" si="50"/>
        <v>0</v>
      </c>
      <c r="J266" s="239">
        <v>0</v>
      </c>
      <c r="K266" s="239">
        <v>0</v>
      </c>
      <c r="L266" s="237" t="e">
        <f t="shared" si="51"/>
        <v>#DIV/0!</v>
      </c>
    </row>
    <row r="267" spans="1:12" s="2" customFormat="1" ht="71.25" customHeight="1">
      <c r="A267" s="359"/>
      <c r="B267" s="301"/>
      <c r="C267" s="62" t="s">
        <v>209</v>
      </c>
      <c r="D267" s="62"/>
      <c r="E267" s="223" t="s">
        <v>330</v>
      </c>
      <c r="F267" s="284">
        <f>G267+H267</f>
        <v>212200</v>
      </c>
      <c r="G267" s="284">
        <f>SUM(G268:G276)</f>
        <v>212200</v>
      </c>
      <c r="H267" s="284">
        <v>0</v>
      </c>
      <c r="I267" s="285">
        <f>J267+K267</f>
        <v>92813.73000000001</v>
      </c>
      <c r="J267" s="285">
        <f>J269+J271+J272+J273+J274+J275+J276</f>
        <v>92813.73000000001</v>
      </c>
      <c r="K267" s="285">
        <f>K269+K271+K272+K273+K274+K275+K276</f>
        <v>0</v>
      </c>
      <c r="L267" s="284">
        <f>I267/F267*100</f>
        <v>43.738798303487279</v>
      </c>
    </row>
    <row r="268" spans="1:12" s="2" customFormat="1" ht="22.5" customHeight="1">
      <c r="A268" s="359"/>
      <c r="B268" s="301"/>
      <c r="C268" s="254"/>
      <c r="D268" s="62" t="s">
        <v>165</v>
      </c>
      <c r="E268" s="160" t="s">
        <v>331</v>
      </c>
      <c r="F268" s="237">
        <f>G268</f>
        <v>5200</v>
      </c>
      <c r="G268" s="237">
        <v>5200</v>
      </c>
      <c r="H268" s="237">
        <v>0</v>
      </c>
      <c r="I268" s="239">
        <v>0</v>
      </c>
      <c r="J268" s="239">
        <v>0</v>
      </c>
      <c r="K268" s="239">
        <v>0</v>
      </c>
      <c r="L268" s="237">
        <v>0</v>
      </c>
    </row>
    <row r="269" spans="1:12" s="1" customFormat="1" ht="18" customHeight="1">
      <c r="A269" s="359"/>
      <c r="B269" s="301"/>
      <c r="C269" s="333"/>
      <c r="D269" s="55" t="s">
        <v>155</v>
      </c>
      <c r="E269" s="213" t="s">
        <v>236</v>
      </c>
      <c r="F269" s="237">
        <f t="shared" si="49"/>
        <v>161000</v>
      </c>
      <c r="G269" s="237">
        <v>161000</v>
      </c>
      <c r="H269" s="237">
        <v>0</v>
      </c>
      <c r="I269" s="239">
        <f t="shared" si="50"/>
        <v>86066.66</v>
      </c>
      <c r="J269" s="239">
        <v>86066.66</v>
      </c>
      <c r="K269" s="239">
        <v>0</v>
      </c>
      <c r="L269" s="237">
        <f t="shared" si="51"/>
        <v>53.457552795031063</v>
      </c>
    </row>
    <row r="270" spans="1:12" s="1" customFormat="1" ht="14.1" hidden="1" customHeight="1">
      <c r="A270" s="359"/>
      <c r="B270" s="301"/>
      <c r="C270" s="333"/>
      <c r="D270" s="55" t="s">
        <v>156</v>
      </c>
      <c r="E270" s="213" t="s">
        <v>160</v>
      </c>
      <c r="F270" s="237">
        <f t="shared" si="49"/>
        <v>0</v>
      </c>
      <c r="G270" s="237">
        <v>0</v>
      </c>
      <c r="H270" s="237">
        <v>0</v>
      </c>
      <c r="I270" s="239">
        <v>0</v>
      </c>
      <c r="J270" s="239">
        <v>0</v>
      </c>
      <c r="K270" s="239">
        <v>0</v>
      </c>
      <c r="L270" s="237" t="e">
        <f t="shared" si="51"/>
        <v>#DIV/0!</v>
      </c>
    </row>
    <row r="271" spans="1:12" s="1" customFormat="1" ht="14.1" customHeight="1">
      <c r="A271" s="359"/>
      <c r="B271" s="301"/>
      <c r="C271" s="333"/>
      <c r="D271" s="55" t="s">
        <v>141</v>
      </c>
      <c r="E271" s="213" t="s">
        <v>142</v>
      </c>
      <c r="F271" s="237">
        <f t="shared" si="49"/>
        <v>18000</v>
      </c>
      <c r="G271" s="237">
        <v>18000</v>
      </c>
      <c r="H271" s="237">
        <v>0</v>
      </c>
      <c r="I271" s="239">
        <f t="shared" si="50"/>
        <v>6159.08</v>
      </c>
      <c r="J271" s="239">
        <v>6159.08</v>
      </c>
      <c r="K271" s="239">
        <v>0</v>
      </c>
      <c r="L271" s="237">
        <f t="shared" si="51"/>
        <v>34.217111111111109</v>
      </c>
    </row>
    <row r="272" spans="1:12" s="1" customFormat="1" ht="39.75" customHeight="1">
      <c r="A272" s="359"/>
      <c r="B272" s="301"/>
      <c r="C272" s="333"/>
      <c r="D272" s="55" t="s">
        <v>143</v>
      </c>
      <c r="E272" s="213" t="s">
        <v>341</v>
      </c>
      <c r="F272" s="237">
        <f t="shared" si="49"/>
        <v>2000</v>
      </c>
      <c r="G272" s="237">
        <v>2000</v>
      </c>
      <c r="H272" s="237">
        <v>0</v>
      </c>
      <c r="I272" s="239">
        <f t="shared" si="50"/>
        <v>587.99</v>
      </c>
      <c r="J272" s="239">
        <v>587.99</v>
      </c>
      <c r="K272" s="239">
        <v>0</v>
      </c>
      <c r="L272" s="237">
        <f t="shared" si="51"/>
        <v>29.3995</v>
      </c>
    </row>
    <row r="273" spans="1:12" s="31" customFormat="1" ht="14.1" customHeight="1">
      <c r="A273" s="359"/>
      <c r="B273" s="301"/>
      <c r="C273" s="333"/>
      <c r="D273" s="76" t="s">
        <v>147</v>
      </c>
      <c r="E273" s="208" t="s">
        <v>148</v>
      </c>
      <c r="F273" s="237">
        <f>G273</f>
        <v>12000</v>
      </c>
      <c r="G273" s="237">
        <v>12000</v>
      </c>
      <c r="H273" s="237">
        <v>0</v>
      </c>
      <c r="I273" s="237">
        <f t="shared" si="50"/>
        <v>0</v>
      </c>
      <c r="J273" s="237">
        <v>0</v>
      </c>
      <c r="K273" s="237">
        <v>0</v>
      </c>
      <c r="L273" s="237">
        <f t="shared" si="51"/>
        <v>0</v>
      </c>
    </row>
    <row r="274" spans="1:12" s="1" customFormat="1" ht="22.5">
      <c r="A274" s="359"/>
      <c r="B274" s="301"/>
      <c r="C274" s="333"/>
      <c r="D274" s="55" t="s">
        <v>167</v>
      </c>
      <c r="E274" s="215" t="s">
        <v>258</v>
      </c>
      <c r="F274" s="237">
        <f t="shared" si="49"/>
        <v>10000</v>
      </c>
      <c r="G274" s="237">
        <v>10000</v>
      </c>
      <c r="H274" s="237">
        <v>0</v>
      </c>
      <c r="I274" s="239">
        <f t="shared" si="50"/>
        <v>0</v>
      </c>
      <c r="J274" s="239">
        <v>0</v>
      </c>
      <c r="K274" s="239">
        <v>0</v>
      </c>
      <c r="L274" s="237">
        <f t="shared" si="51"/>
        <v>0</v>
      </c>
    </row>
    <row r="275" spans="1:12" s="1" customFormat="1" ht="14.1" customHeight="1">
      <c r="A275" s="359"/>
      <c r="B275" s="301"/>
      <c r="C275" s="333"/>
      <c r="D275" s="55" t="s">
        <v>153</v>
      </c>
      <c r="E275" s="213" t="s">
        <v>154</v>
      </c>
      <c r="F275" s="237">
        <f>G275</f>
        <v>2000</v>
      </c>
      <c r="G275" s="237">
        <v>2000</v>
      </c>
      <c r="H275" s="237">
        <v>0</v>
      </c>
      <c r="I275" s="239">
        <f t="shared" si="50"/>
        <v>0</v>
      </c>
      <c r="J275" s="239">
        <v>0</v>
      </c>
      <c r="K275" s="239">
        <v>0</v>
      </c>
      <c r="L275" s="237">
        <f t="shared" si="51"/>
        <v>0</v>
      </c>
    </row>
    <row r="276" spans="1:12" s="1" customFormat="1" ht="14.1" customHeight="1">
      <c r="A276" s="359"/>
      <c r="B276" s="301"/>
      <c r="C276" s="333"/>
      <c r="D276" s="55" t="s">
        <v>137</v>
      </c>
      <c r="E276" s="213" t="s">
        <v>138</v>
      </c>
      <c r="F276" s="237">
        <f>G276</f>
        <v>2000</v>
      </c>
      <c r="G276" s="237">
        <v>2000</v>
      </c>
      <c r="H276" s="237">
        <v>0</v>
      </c>
      <c r="I276" s="239">
        <f t="shared" si="50"/>
        <v>0</v>
      </c>
      <c r="J276" s="239">
        <v>0</v>
      </c>
      <c r="K276" s="239">
        <v>0</v>
      </c>
      <c r="L276" s="237">
        <f t="shared" si="51"/>
        <v>0</v>
      </c>
    </row>
    <row r="277" spans="1:12" s="2" customFormat="1" ht="12.75" hidden="1">
      <c r="A277" s="359"/>
      <c r="B277" s="301"/>
      <c r="C277" s="62" t="s">
        <v>69</v>
      </c>
      <c r="D277" s="62"/>
      <c r="E277" s="223" t="s">
        <v>109</v>
      </c>
      <c r="F277" s="237">
        <f t="shared" si="49"/>
        <v>0</v>
      </c>
      <c r="G277" s="237">
        <f>G278+G279</f>
        <v>0</v>
      </c>
      <c r="H277" s="237">
        <f>SUM(H279:H279)</f>
        <v>0</v>
      </c>
      <c r="I277" s="239">
        <f t="shared" si="50"/>
        <v>0</v>
      </c>
      <c r="J277" s="239">
        <f>J278+J279</f>
        <v>0</v>
      </c>
      <c r="K277" s="239">
        <f>SUM(K279:K279)</f>
        <v>0</v>
      </c>
      <c r="L277" s="237" t="str">
        <f>IFERROR(I277*100/F277,"0")</f>
        <v>0</v>
      </c>
    </row>
    <row r="278" spans="1:12" s="1" customFormat="1" ht="30" hidden="1" customHeight="1">
      <c r="A278" s="359"/>
      <c r="B278" s="301"/>
      <c r="C278" s="357"/>
      <c r="D278" s="102" t="s">
        <v>183</v>
      </c>
      <c r="E278" s="222" t="s">
        <v>184</v>
      </c>
      <c r="F278" s="237">
        <f t="shared" si="49"/>
        <v>0</v>
      </c>
      <c r="G278" s="237">
        <v>0</v>
      </c>
      <c r="H278" s="237">
        <v>0</v>
      </c>
      <c r="I278" s="239">
        <f t="shared" si="50"/>
        <v>0</v>
      </c>
      <c r="J278" s="239">
        <v>0</v>
      </c>
      <c r="K278" s="239">
        <v>0</v>
      </c>
      <c r="L278" s="237" t="str">
        <f>IFERROR(I278*100/F278,"0")</f>
        <v>0</v>
      </c>
    </row>
    <row r="279" spans="1:12" s="1" customFormat="1" ht="15.6" hidden="1" customHeight="1">
      <c r="A279" s="359"/>
      <c r="B279" s="360"/>
      <c r="C279" s="358"/>
      <c r="D279" s="102" t="s">
        <v>145</v>
      </c>
      <c r="E279" s="204" t="s">
        <v>146</v>
      </c>
      <c r="F279" s="237">
        <f t="shared" si="49"/>
        <v>0</v>
      </c>
      <c r="G279" s="237">
        <v>0</v>
      </c>
      <c r="H279" s="237">
        <v>0</v>
      </c>
      <c r="I279" s="239">
        <f t="shared" si="50"/>
        <v>0</v>
      </c>
      <c r="J279" s="239">
        <v>0</v>
      </c>
      <c r="K279" s="239">
        <v>0</v>
      </c>
      <c r="L279" s="237" t="str">
        <f t="shared" si="46"/>
        <v>0</v>
      </c>
    </row>
    <row r="280" spans="1:12" s="1" customFormat="1" ht="16.5" customHeight="1">
      <c r="A280" s="264" t="s">
        <v>59</v>
      </c>
      <c r="B280" s="96" t="s">
        <v>71</v>
      </c>
      <c r="C280" s="55"/>
      <c r="D280" s="55"/>
      <c r="E280" s="103" t="s">
        <v>72</v>
      </c>
      <c r="F280" s="236">
        <f>F281+F285+F287+F298</f>
        <v>38600</v>
      </c>
      <c r="G280" s="236">
        <f>G281+G285+G287+G298</f>
        <v>38600</v>
      </c>
      <c r="H280" s="236">
        <f>H281+H285+H287+H298</f>
        <v>0</v>
      </c>
      <c r="I280" s="236">
        <f>I281+I285+I287+I298</f>
        <v>18053.66</v>
      </c>
      <c r="J280" s="236">
        <f>J281+J285+J287+J298</f>
        <v>18053.66</v>
      </c>
      <c r="K280" s="238">
        <f>K281+K285+K287</f>
        <v>0</v>
      </c>
      <c r="L280" s="236">
        <f>IFERROR(I280*100/F280,"0")</f>
        <v>46.771139896373057</v>
      </c>
    </row>
    <row r="281" spans="1:12" s="2" customFormat="1" ht="12.75">
      <c r="A281" s="300"/>
      <c r="B281" s="300"/>
      <c r="C281" s="62" t="s">
        <v>73</v>
      </c>
      <c r="D281" s="62"/>
      <c r="E281" s="205" t="s">
        <v>74</v>
      </c>
      <c r="F281" s="284">
        <f>G281+H281</f>
        <v>2000</v>
      </c>
      <c r="G281" s="284">
        <f>G283+G284+G282</f>
        <v>2000</v>
      </c>
      <c r="H281" s="284">
        <f>SUM(H284)</f>
        <v>0</v>
      </c>
      <c r="I281" s="285">
        <f>J281</f>
        <v>983</v>
      </c>
      <c r="J281" s="285">
        <f>J282+J283+J284</f>
        <v>983</v>
      </c>
      <c r="K281" s="285">
        <f>SUM(K284)</f>
        <v>0</v>
      </c>
      <c r="L281" s="284">
        <f>IFERROR(I281*100/F281,"0")</f>
        <v>49.15</v>
      </c>
    </row>
    <row r="282" spans="1:12" s="31" customFormat="1" ht="15.6" hidden="1" customHeight="1">
      <c r="A282" s="301"/>
      <c r="B282" s="301"/>
      <c r="C282" s="303"/>
      <c r="D282" s="76" t="s">
        <v>147</v>
      </c>
      <c r="E282" s="208" t="s">
        <v>148</v>
      </c>
      <c r="F282" s="237">
        <f>G282</f>
        <v>0</v>
      </c>
      <c r="G282" s="237">
        <v>0</v>
      </c>
      <c r="H282" s="237">
        <v>0</v>
      </c>
      <c r="I282" s="237">
        <f>J282</f>
        <v>0</v>
      </c>
      <c r="J282" s="237">
        <v>0</v>
      </c>
      <c r="K282" s="237">
        <v>0</v>
      </c>
      <c r="L282" s="237" t="str">
        <f>IFERROR(I282*100/F282,"0")</f>
        <v>0</v>
      </c>
    </row>
    <row r="283" spans="1:12" s="1" customFormat="1" ht="14.1" customHeight="1">
      <c r="A283" s="301"/>
      <c r="B283" s="301"/>
      <c r="C283" s="304"/>
      <c r="D283" s="55" t="s">
        <v>137</v>
      </c>
      <c r="E283" s="204" t="s">
        <v>138</v>
      </c>
      <c r="F283" s="237">
        <f>G283</f>
        <v>1000</v>
      </c>
      <c r="G283" s="237">
        <v>1000</v>
      </c>
      <c r="H283" s="237">
        <v>0</v>
      </c>
      <c r="I283" s="239">
        <f>J283</f>
        <v>983</v>
      </c>
      <c r="J283" s="239">
        <v>983</v>
      </c>
      <c r="K283" s="239">
        <v>0</v>
      </c>
      <c r="L283" s="237">
        <f>I283/F283*100</f>
        <v>98.3</v>
      </c>
    </row>
    <row r="284" spans="1:12" s="1" customFormat="1" ht="14.1" customHeight="1">
      <c r="A284" s="301"/>
      <c r="B284" s="301"/>
      <c r="C284" s="305"/>
      <c r="D284" s="55" t="s">
        <v>139</v>
      </c>
      <c r="E284" s="204" t="s">
        <v>132</v>
      </c>
      <c r="F284" s="237">
        <f>G284</f>
        <v>1000</v>
      </c>
      <c r="G284" s="237">
        <v>1000</v>
      </c>
      <c r="H284" s="237">
        <v>0</v>
      </c>
      <c r="I284" s="239">
        <v>0</v>
      </c>
      <c r="J284" s="239">
        <v>0</v>
      </c>
      <c r="K284" s="239">
        <v>0</v>
      </c>
      <c r="L284" s="237">
        <f t="shared" ref="L284:L298" si="52">IFERROR(J284*100/G284,IFERROR(K284*100/H284,"0"))</f>
        <v>0</v>
      </c>
    </row>
    <row r="285" spans="1:12" s="2" customFormat="1" ht="12.75">
      <c r="A285" s="301"/>
      <c r="B285" s="301"/>
      <c r="C285" s="62" t="s">
        <v>75</v>
      </c>
      <c r="D285" s="62"/>
      <c r="E285" s="203" t="s">
        <v>76</v>
      </c>
      <c r="F285" s="284">
        <f>G285+H285</f>
        <v>1000</v>
      </c>
      <c r="G285" s="284">
        <f>G286</f>
        <v>1000</v>
      </c>
      <c r="H285" s="284">
        <f>SUM(H286)</f>
        <v>0</v>
      </c>
      <c r="I285" s="285">
        <f>J285</f>
        <v>0</v>
      </c>
      <c r="J285" s="285">
        <f>J286</f>
        <v>0</v>
      </c>
      <c r="K285" s="285">
        <f>SUM(K286)</f>
        <v>0</v>
      </c>
      <c r="L285" s="284">
        <f>IFERROR(I285*100/F285,"0")</f>
        <v>0</v>
      </c>
    </row>
    <row r="286" spans="1:12" s="1" customFormat="1" ht="15.6" customHeight="1">
      <c r="A286" s="301"/>
      <c r="B286" s="301"/>
      <c r="C286" s="55"/>
      <c r="D286" s="55" t="s">
        <v>137</v>
      </c>
      <c r="E286" s="204" t="s">
        <v>138</v>
      </c>
      <c r="F286" s="237">
        <f>G286</f>
        <v>1000</v>
      </c>
      <c r="G286" s="237">
        <v>1000</v>
      </c>
      <c r="H286" s="237">
        <v>0</v>
      </c>
      <c r="I286" s="239">
        <f>J286</f>
        <v>0</v>
      </c>
      <c r="J286" s="239">
        <v>0</v>
      </c>
      <c r="K286" s="239">
        <v>0</v>
      </c>
      <c r="L286" s="237">
        <f t="shared" si="52"/>
        <v>0</v>
      </c>
    </row>
    <row r="287" spans="1:12" s="2" customFormat="1" ht="22.5">
      <c r="A287" s="301"/>
      <c r="B287" s="301"/>
      <c r="C287" s="62" t="s">
        <v>77</v>
      </c>
      <c r="D287" s="62"/>
      <c r="E287" s="203" t="s">
        <v>78</v>
      </c>
      <c r="F287" s="284">
        <f>G287</f>
        <v>28000</v>
      </c>
      <c r="G287" s="284">
        <f>G288+G289+G290+G291+G293+G294+G296+G297+G292+G295</f>
        <v>28000</v>
      </c>
      <c r="H287" s="284">
        <f>SUM(H288:H297)</f>
        <v>0</v>
      </c>
      <c r="I287" s="285">
        <f>J287</f>
        <v>14220.09</v>
      </c>
      <c r="J287" s="285">
        <f>J288+J289+J290+J291+J293+J294+J296+J297+J292+J295</f>
        <v>14220.09</v>
      </c>
      <c r="K287" s="285">
        <f>SUM(K288:K297)</f>
        <v>0</v>
      </c>
      <c r="L287" s="284">
        <f>IFERROR(I287*100/F287,"0")</f>
        <v>50.786035714285717</v>
      </c>
    </row>
    <row r="288" spans="1:12" s="1" customFormat="1" ht="14.1" customHeight="1">
      <c r="A288" s="301"/>
      <c r="B288" s="301"/>
      <c r="C288" s="302"/>
      <c r="D288" s="55" t="s">
        <v>141</v>
      </c>
      <c r="E288" s="213" t="s">
        <v>142</v>
      </c>
      <c r="F288" s="237">
        <v>1031.4000000000001</v>
      </c>
      <c r="G288" s="237">
        <v>700</v>
      </c>
      <c r="H288" s="237">
        <v>0</v>
      </c>
      <c r="I288" s="239">
        <f>J288</f>
        <v>0</v>
      </c>
      <c r="J288" s="239">
        <v>0</v>
      </c>
      <c r="K288" s="239">
        <v>0</v>
      </c>
      <c r="L288" s="237">
        <f t="shared" si="52"/>
        <v>0</v>
      </c>
    </row>
    <row r="289" spans="1:12" s="1" customFormat="1" ht="37.5" customHeight="1">
      <c r="A289" s="301"/>
      <c r="B289" s="301"/>
      <c r="C289" s="302"/>
      <c r="D289" s="55" t="s">
        <v>143</v>
      </c>
      <c r="E289" s="213" t="s">
        <v>341</v>
      </c>
      <c r="F289" s="237">
        <f t="shared" ref="F289:F297" si="53">G289</f>
        <v>100</v>
      </c>
      <c r="G289" s="237">
        <v>100</v>
      </c>
      <c r="H289" s="237">
        <v>0</v>
      </c>
      <c r="I289" s="239">
        <f t="shared" ref="I289:I297" si="54">J289</f>
        <v>0</v>
      </c>
      <c r="J289" s="239">
        <v>0</v>
      </c>
      <c r="K289" s="239">
        <v>0</v>
      </c>
      <c r="L289" s="237">
        <f t="shared" si="52"/>
        <v>0</v>
      </c>
    </row>
    <row r="290" spans="1:12" s="1" customFormat="1" ht="12.75" customHeight="1">
      <c r="A290" s="301"/>
      <c r="B290" s="301"/>
      <c r="C290" s="302"/>
      <c r="D290" s="55" t="s">
        <v>145</v>
      </c>
      <c r="E290" s="204" t="s">
        <v>146</v>
      </c>
      <c r="F290" s="237">
        <f t="shared" si="53"/>
        <v>6000</v>
      </c>
      <c r="G290" s="237">
        <v>6000</v>
      </c>
      <c r="H290" s="237">
        <v>0</v>
      </c>
      <c r="I290" s="239">
        <f t="shared" si="54"/>
        <v>2731</v>
      </c>
      <c r="J290" s="239">
        <v>2731</v>
      </c>
      <c r="K290" s="239">
        <v>0</v>
      </c>
      <c r="L290" s="237">
        <f t="shared" si="52"/>
        <v>45.516666666666666</v>
      </c>
    </row>
    <row r="291" spans="1:12" s="1" customFormat="1" ht="14.1" customHeight="1">
      <c r="A291" s="301"/>
      <c r="B291" s="301"/>
      <c r="C291" s="302"/>
      <c r="D291" s="55" t="s">
        <v>147</v>
      </c>
      <c r="E291" s="204" t="s">
        <v>148</v>
      </c>
      <c r="F291" s="237">
        <f t="shared" si="53"/>
        <v>3000</v>
      </c>
      <c r="G291" s="237">
        <v>3000</v>
      </c>
      <c r="H291" s="237">
        <v>0</v>
      </c>
      <c r="I291" s="239">
        <f t="shared" si="54"/>
        <v>429</v>
      </c>
      <c r="J291" s="239">
        <v>429</v>
      </c>
      <c r="K291" s="239">
        <v>0</v>
      </c>
      <c r="L291" s="237">
        <f t="shared" si="52"/>
        <v>14.3</v>
      </c>
    </row>
    <row r="292" spans="1:12" s="1" customFormat="1" ht="14.1" hidden="1" customHeight="1">
      <c r="A292" s="301"/>
      <c r="B292" s="301"/>
      <c r="C292" s="302"/>
      <c r="D292" s="55" t="s">
        <v>213</v>
      </c>
      <c r="E292" s="214" t="s">
        <v>233</v>
      </c>
      <c r="F292" s="237">
        <f t="shared" si="53"/>
        <v>0</v>
      </c>
      <c r="G292" s="237">
        <v>0</v>
      </c>
      <c r="H292" s="237">
        <v>0</v>
      </c>
      <c r="I292" s="239">
        <f t="shared" si="54"/>
        <v>0</v>
      </c>
      <c r="J292" s="239">
        <v>0</v>
      </c>
      <c r="K292" s="239">
        <v>0</v>
      </c>
      <c r="L292" s="237" t="str">
        <f t="shared" si="52"/>
        <v>0</v>
      </c>
    </row>
    <row r="293" spans="1:12" s="1" customFormat="1" ht="14.1" customHeight="1">
      <c r="A293" s="301"/>
      <c r="B293" s="301"/>
      <c r="C293" s="302"/>
      <c r="D293" s="55" t="s">
        <v>137</v>
      </c>
      <c r="E293" s="213" t="s">
        <v>138</v>
      </c>
      <c r="F293" s="237">
        <f t="shared" si="53"/>
        <v>16600</v>
      </c>
      <c r="G293" s="237">
        <v>16600</v>
      </c>
      <c r="H293" s="237">
        <v>0</v>
      </c>
      <c r="I293" s="239">
        <f t="shared" si="54"/>
        <v>11060.09</v>
      </c>
      <c r="J293" s="239">
        <v>11060.09</v>
      </c>
      <c r="K293" s="239">
        <v>0</v>
      </c>
      <c r="L293" s="237">
        <f t="shared" si="52"/>
        <v>66.627048192771085</v>
      </c>
    </row>
    <row r="294" spans="1:12" s="1" customFormat="1" ht="14.1" hidden="1" customHeight="1">
      <c r="A294" s="301"/>
      <c r="B294" s="301"/>
      <c r="C294" s="302"/>
      <c r="D294" s="55" t="s">
        <v>157</v>
      </c>
      <c r="E294" s="213" t="s">
        <v>161</v>
      </c>
      <c r="F294" s="237">
        <f t="shared" si="53"/>
        <v>0</v>
      </c>
      <c r="G294" s="237">
        <v>0</v>
      </c>
      <c r="H294" s="237">
        <v>0</v>
      </c>
      <c r="I294" s="239">
        <f t="shared" si="54"/>
        <v>0</v>
      </c>
      <c r="J294" s="239">
        <v>0</v>
      </c>
      <c r="K294" s="239">
        <v>0</v>
      </c>
      <c r="L294" s="237" t="str">
        <f t="shared" si="52"/>
        <v>0</v>
      </c>
    </row>
    <row r="295" spans="1:12" s="31" customFormat="1" ht="14.1" customHeight="1">
      <c r="A295" s="301"/>
      <c r="B295" s="301"/>
      <c r="C295" s="302"/>
      <c r="D295" s="76" t="s">
        <v>157</v>
      </c>
      <c r="E295" s="208" t="s">
        <v>161</v>
      </c>
      <c r="F295" s="237">
        <f t="shared" si="53"/>
        <v>400</v>
      </c>
      <c r="G295" s="237">
        <v>400</v>
      </c>
      <c r="H295" s="237">
        <v>0</v>
      </c>
      <c r="I295" s="237">
        <f t="shared" si="54"/>
        <v>0</v>
      </c>
      <c r="J295" s="237">
        <v>0</v>
      </c>
      <c r="K295" s="237">
        <v>0</v>
      </c>
      <c r="L295" s="237">
        <f t="shared" si="52"/>
        <v>0</v>
      </c>
    </row>
    <row r="296" spans="1:12" s="1" customFormat="1" ht="15.6" hidden="1" customHeight="1">
      <c r="A296" s="301"/>
      <c r="B296" s="301"/>
      <c r="C296" s="302"/>
      <c r="D296" s="55" t="s">
        <v>150</v>
      </c>
      <c r="E296" s="210" t="s">
        <v>151</v>
      </c>
      <c r="F296" s="237">
        <f t="shared" si="53"/>
        <v>0</v>
      </c>
      <c r="G296" s="237">
        <v>0</v>
      </c>
      <c r="H296" s="237">
        <v>0</v>
      </c>
      <c r="I296" s="239">
        <f t="shared" si="54"/>
        <v>0</v>
      </c>
      <c r="J296" s="239">
        <v>0</v>
      </c>
      <c r="K296" s="239">
        <v>0</v>
      </c>
      <c r="L296" s="237" t="str">
        <f t="shared" si="52"/>
        <v>0</v>
      </c>
    </row>
    <row r="297" spans="1:12" s="1" customFormat="1" ht="24" customHeight="1">
      <c r="A297" s="301"/>
      <c r="B297" s="301"/>
      <c r="C297" s="302"/>
      <c r="D297" s="55" t="s">
        <v>159</v>
      </c>
      <c r="E297" s="226" t="s">
        <v>173</v>
      </c>
      <c r="F297" s="237">
        <f t="shared" si="53"/>
        <v>1200</v>
      </c>
      <c r="G297" s="237">
        <v>1200</v>
      </c>
      <c r="H297" s="237">
        <v>0</v>
      </c>
      <c r="I297" s="239">
        <f t="shared" si="54"/>
        <v>0</v>
      </c>
      <c r="J297" s="239">
        <v>0</v>
      </c>
      <c r="K297" s="239">
        <v>0</v>
      </c>
      <c r="L297" s="237">
        <f t="shared" si="52"/>
        <v>0</v>
      </c>
    </row>
    <row r="298" spans="1:12" s="2" customFormat="1" ht="15.75" customHeight="1">
      <c r="A298" s="104"/>
      <c r="B298" s="104"/>
      <c r="C298" s="62" t="s">
        <v>220</v>
      </c>
      <c r="D298" s="62"/>
      <c r="E298" s="233" t="s">
        <v>109</v>
      </c>
      <c r="F298" s="284">
        <f>G298</f>
        <v>7600</v>
      </c>
      <c r="G298" s="284">
        <f>G302+G301+G299+G300</f>
        <v>7600</v>
      </c>
      <c r="H298" s="284">
        <v>0</v>
      </c>
      <c r="I298" s="285">
        <f>J298+K298</f>
        <v>2850.57</v>
      </c>
      <c r="J298" s="285">
        <f>J302+J301+J299+J300</f>
        <v>2850.57</v>
      </c>
      <c r="K298" s="285">
        <v>0</v>
      </c>
      <c r="L298" s="284">
        <f t="shared" si="52"/>
        <v>37.5075</v>
      </c>
    </row>
    <row r="299" spans="1:12" s="31" customFormat="1" ht="11.25" customHeight="1">
      <c r="A299" s="106"/>
      <c r="B299" s="106"/>
      <c r="C299" s="76"/>
      <c r="D299" s="76" t="s">
        <v>145</v>
      </c>
      <c r="E299" s="204" t="s">
        <v>146</v>
      </c>
      <c r="F299" s="237">
        <f t="shared" ref="F299:F300" si="55">G299</f>
        <v>1800</v>
      </c>
      <c r="G299" s="237">
        <v>1800</v>
      </c>
      <c r="H299" s="237">
        <v>0</v>
      </c>
      <c r="I299" s="237">
        <f t="shared" ref="I299:I302" si="56">J299+K299</f>
        <v>0</v>
      </c>
      <c r="J299" s="237">
        <v>0</v>
      </c>
      <c r="K299" s="237">
        <v>0</v>
      </c>
      <c r="L299" s="237">
        <f>J299/F299*100</f>
        <v>0</v>
      </c>
    </row>
    <row r="300" spans="1:12" s="31" customFormat="1" ht="14.65" customHeight="1">
      <c r="A300" s="106"/>
      <c r="B300" s="106"/>
      <c r="C300" s="76"/>
      <c r="D300" s="76" t="s">
        <v>147</v>
      </c>
      <c r="E300" s="204" t="s">
        <v>148</v>
      </c>
      <c r="F300" s="237">
        <f t="shared" si="55"/>
        <v>5500</v>
      </c>
      <c r="G300" s="237">
        <v>5500</v>
      </c>
      <c r="H300" s="237">
        <v>0</v>
      </c>
      <c r="I300" s="237">
        <f t="shared" si="56"/>
        <v>2769.07</v>
      </c>
      <c r="J300" s="237">
        <v>2769.07</v>
      </c>
      <c r="K300" s="237">
        <v>0</v>
      </c>
      <c r="L300" s="237">
        <f>J300/F300*100</f>
        <v>50.346727272727279</v>
      </c>
    </row>
    <row r="301" spans="1:12" s="31" customFormat="1" ht="15.6" hidden="1" customHeight="1">
      <c r="A301" s="106"/>
      <c r="B301" s="106"/>
      <c r="C301" s="107"/>
      <c r="D301" s="76" t="s">
        <v>147</v>
      </c>
      <c r="E301" s="224" t="s">
        <v>148</v>
      </c>
      <c r="F301" s="237">
        <f>G301</f>
        <v>0</v>
      </c>
      <c r="G301" s="237">
        <v>0</v>
      </c>
      <c r="H301" s="237">
        <v>0</v>
      </c>
      <c r="I301" s="239">
        <f t="shared" si="56"/>
        <v>0</v>
      </c>
      <c r="J301" s="237">
        <v>0</v>
      </c>
      <c r="K301" s="237">
        <v>0</v>
      </c>
      <c r="L301" s="237">
        <f>IFERROR(J302*100/G302,IFERROR(K302*100/H302,"0"))</f>
        <v>27.166666666666668</v>
      </c>
    </row>
    <row r="302" spans="1:12" s="1" customFormat="1" ht="15.6" customHeight="1">
      <c r="A302" s="108"/>
      <c r="B302" s="108"/>
      <c r="C302" s="62"/>
      <c r="D302" s="55" t="s">
        <v>137</v>
      </c>
      <c r="E302" s="213" t="s">
        <v>138</v>
      </c>
      <c r="F302" s="237">
        <f>G302</f>
        <v>300</v>
      </c>
      <c r="G302" s="237">
        <v>300</v>
      </c>
      <c r="H302" s="237">
        <v>0</v>
      </c>
      <c r="I302" s="239">
        <f t="shared" si="56"/>
        <v>81.5</v>
      </c>
      <c r="J302" s="239">
        <v>81.5</v>
      </c>
      <c r="K302" s="239">
        <v>0</v>
      </c>
      <c r="L302" s="237">
        <f>IFERROR(I302*100/F302,"0")</f>
        <v>27.166666666666668</v>
      </c>
    </row>
    <row r="303" spans="1:12" s="1" customFormat="1" ht="12.75">
      <c r="A303" s="264" t="s">
        <v>70</v>
      </c>
      <c r="B303" s="96" t="s">
        <v>80</v>
      </c>
      <c r="C303" s="55"/>
      <c r="D303" s="55"/>
      <c r="E303" s="103" t="s">
        <v>81</v>
      </c>
      <c r="F303" s="236">
        <f>G303+H303</f>
        <v>712389.69</v>
      </c>
      <c r="G303" s="236">
        <f>G304+G306+G311+G325+G327+G329+G331+G333+G350+G362+G357+G360</f>
        <v>712389.69</v>
      </c>
      <c r="H303" s="236">
        <f>H304+H306+H311+H325+H327+H329+H331+H333+H350+H362+H357</f>
        <v>0</v>
      </c>
      <c r="I303" s="236">
        <f>J303+K303</f>
        <v>323304.63999999996</v>
      </c>
      <c r="J303" s="236">
        <f>J304+J306+J311+J325+J327+J329+J331+J333+J350+J362+J357+J360</f>
        <v>323304.63999999996</v>
      </c>
      <c r="K303" s="236">
        <f>K304+K306+K311+K325+K327+K329+K331+K333+K350+K362+K357</f>
        <v>0</v>
      </c>
      <c r="L303" s="236">
        <f>IFERROR(I303*100/F303,"0")</f>
        <v>45.383116086365597</v>
      </c>
    </row>
    <row r="304" spans="1:12" s="1" customFormat="1" ht="12.75">
      <c r="A304" s="300"/>
      <c r="B304" s="300"/>
      <c r="C304" s="62" t="s">
        <v>82</v>
      </c>
      <c r="D304" s="62"/>
      <c r="E304" s="203" t="s">
        <v>83</v>
      </c>
      <c r="F304" s="284">
        <f>G304</f>
        <v>119225.89</v>
      </c>
      <c r="G304" s="284">
        <f>G305</f>
        <v>119225.89</v>
      </c>
      <c r="H304" s="284">
        <v>0</v>
      </c>
      <c r="I304" s="285">
        <f>J304</f>
        <v>58364.67</v>
      </c>
      <c r="J304" s="285">
        <f>J305</f>
        <v>58364.67</v>
      </c>
      <c r="K304" s="285">
        <v>0</v>
      </c>
      <c r="L304" s="284">
        <f>IFERROR(I304*100/F304,"0")</f>
        <v>48.953016832166234</v>
      </c>
    </row>
    <row r="305" spans="1:12" s="1" customFormat="1" ht="33.950000000000003" customHeight="1">
      <c r="A305" s="301"/>
      <c r="B305" s="301"/>
      <c r="C305" s="55"/>
      <c r="D305" s="55" t="s">
        <v>185</v>
      </c>
      <c r="E305" s="217" t="s">
        <v>186</v>
      </c>
      <c r="F305" s="237">
        <f>G305</f>
        <v>119225.89</v>
      </c>
      <c r="G305" s="237">
        <v>119225.89</v>
      </c>
      <c r="H305" s="237">
        <v>0</v>
      </c>
      <c r="I305" s="239">
        <f>J305</f>
        <v>58364.67</v>
      </c>
      <c r="J305" s="239">
        <v>58364.67</v>
      </c>
      <c r="K305" s="239">
        <v>0</v>
      </c>
      <c r="L305" s="237">
        <f>J305/G305*100</f>
        <v>48.953016832166234</v>
      </c>
    </row>
    <row r="306" spans="1:12" s="2" customFormat="1" ht="12.75" hidden="1">
      <c r="A306" s="301"/>
      <c r="B306" s="301"/>
      <c r="C306" s="62" t="s">
        <v>128</v>
      </c>
      <c r="D306" s="62"/>
      <c r="E306" s="223" t="s">
        <v>129</v>
      </c>
      <c r="F306" s="237">
        <f>G306</f>
        <v>0</v>
      </c>
      <c r="G306" s="237">
        <f>G307+G308+G309+G310</f>
        <v>0</v>
      </c>
      <c r="H306" s="237">
        <v>0</v>
      </c>
      <c r="I306" s="239">
        <f>J306</f>
        <v>0</v>
      </c>
      <c r="J306" s="239">
        <f>J307+J308+J309+J310</f>
        <v>0</v>
      </c>
      <c r="K306" s="239">
        <v>0</v>
      </c>
      <c r="L306" s="237" t="e">
        <f t="shared" ref="L306:L309" si="57">J307/G307*100</f>
        <v>#DIV/0!</v>
      </c>
    </row>
    <row r="307" spans="1:12" s="1" customFormat="1" ht="12.75" hidden="1">
      <c r="A307" s="301"/>
      <c r="B307" s="301"/>
      <c r="C307" s="322"/>
      <c r="D307" s="55" t="s">
        <v>141</v>
      </c>
      <c r="E307" s="213" t="s">
        <v>142</v>
      </c>
      <c r="F307" s="237">
        <f>G307</f>
        <v>0</v>
      </c>
      <c r="G307" s="237">
        <v>0</v>
      </c>
      <c r="H307" s="237">
        <v>0</v>
      </c>
      <c r="I307" s="239">
        <f>J307</f>
        <v>0</v>
      </c>
      <c r="J307" s="239">
        <v>0</v>
      </c>
      <c r="K307" s="239">
        <v>0</v>
      </c>
      <c r="L307" s="237" t="e">
        <f t="shared" si="57"/>
        <v>#DIV/0!</v>
      </c>
    </row>
    <row r="308" spans="1:12" s="1" customFormat="1" ht="12.75" hidden="1">
      <c r="A308" s="301"/>
      <c r="B308" s="301"/>
      <c r="C308" s="323"/>
      <c r="D308" s="55" t="s">
        <v>143</v>
      </c>
      <c r="E308" s="213" t="s">
        <v>144</v>
      </c>
      <c r="F308" s="237">
        <f t="shared" ref="F308:F310" si="58">G308</f>
        <v>0</v>
      </c>
      <c r="G308" s="237">
        <v>0</v>
      </c>
      <c r="H308" s="237">
        <v>0</v>
      </c>
      <c r="I308" s="239">
        <f t="shared" ref="I308:I310" si="59">J308</f>
        <v>0</v>
      </c>
      <c r="J308" s="239">
        <v>0</v>
      </c>
      <c r="K308" s="239">
        <v>0</v>
      </c>
      <c r="L308" s="237" t="e">
        <f t="shared" si="57"/>
        <v>#DIV/0!</v>
      </c>
    </row>
    <row r="309" spans="1:12" s="1" customFormat="1" ht="18.75" hidden="1" customHeight="1">
      <c r="A309" s="301"/>
      <c r="B309" s="301"/>
      <c r="C309" s="323"/>
      <c r="D309" s="55" t="s">
        <v>145</v>
      </c>
      <c r="E309" s="204" t="s">
        <v>146</v>
      </c>
      <c r="F309" s="237">
        <f t="shared" si="58"/>
        <v>0</v>
      </c>
      <c r="G309" s="237">
        <v>0</v>
      </c>
      <c r="H309" s="237">
        <v>0</v>
      </c>
      <c r="I309" s="239">
        <f t="shared" si="59"/>
        <v>0</v>
      </c>
      <c r="J309" s="239">
        <v>0</v>
      </c>
      <c r="K309" s="239">
        <v>0</v>
      </c>
      <c r="L309" s="237" t="e">
        <f t="shared" si="57"/>
        <v>#DIV/0!</v>
      </c>
    </row>
    <row r="310" spans="1:12" s="2" customFormat="1" ht="12.75" hidden="1">
      <c r="A310" s="301"/>
      <c r="B310" s="301"/>
      <c r="C310" s="324"/>
      <c r="D310" s="55" t="s">
        <v>137</v>
      </c>
      <c r="E310" s="213" t="s">
        <v>138</v>
      </c>
      <c r="F310" s="237">
        <f t="shared" si="58"/>
        <v>0</v>
      </c>
      <c r="G310" s="237">
        <v>0</v>
      </c>
      <c r="H310" s="237">
        <v>0</v>
      </c>
      <c r="I310" s="239">
        <f t="shared" si="59"/>
        <v>0</v>
      </c>
      <c r="J310" s="239">
        <v>0</v>
      </c>
      <c r="K310" s="239">
        <v>0</v>
      </c>
      <c r="L310" s="237" t="str">
        <f t="shared" ref="L310" si="60">IFERROR(I311*100/F311,"0")</f>
        <v>0</v>
      </c>
    </row>
    <row r="311" spans="1:12" s="2" customFormat="1" ht="166.5" hidden="1" customHeight="1">
      <c r="A311" s="301"/>
      <c r="B311" s="301"/>
      <c r="C311" s="62" t="s">
        <v>95</v>
      </c>
      <c r="D311" s="62"/>
      <c r="E311" s="234" t="s">
        <v>94</v>
      </c>
      <c r="F311" s="237">
        <f>G311</f>
        <v>0</v>
      </c>
      <c r="G311" s="237">
        <f>G312+G313+G314+G315+G316+G317+G318+G319+G320+G321+G322+G323+G324</f>
        <v>0</v>
      </c>
      <c r="H311" s="237">
        <f>SUM(H312:H324)</f>
        <v>0</v>
      </c>
      <c r="I311" s="239">
        <f>J311</f>
        <v>0</v>
      </c>
      <c r="J311" s="239">
        <f>J312+J313+J314+J315+J316+J317+J318+J319+J320+J321+J322+J323+J324</f>
        <v>0</v>
      </c>
      <c r="K311" s="239">
        <f>SUM(K312:K324)</f>
        <v>0</v>
      </c>
      <c r="L311" s="237" t="str">
        <f t="shared" ref="L311:L323" si="61">IFERROR(J312*100/G312,IFERROR(K312*100/H312,"0"))</f>
        <v>0</v>
      </c>
    </row>
    <row r="312" spans="1:12" s="1" customFormat="1" ht="12.75" hidden="1">
      <c r="A312" s="301"/>
      <c r="B312" s="301"/>
      <c r="C312" s="322"/>
      <c r="D312" s="110" t="s">
        <v>188</v>
      </c>
      <c r="E312" s="204" t="s">
        <v>189</v>
      </c>
      <c r="F312" s="237">
        <f>G312</f>
        <v>0</v>
      </c>
      <c r="G312" s="237">
        <v>0</v>
      </c>
      <c r="H312" s="237">
        <v>0</v>
      </c>
      <c r="I312" s="239">
        <f>J312</f>
        <v>0</v>
      </c>
      <c r="J312" s="239">
        <v>0</v>
      </c>
      <c r="K312" s="239">
        <v>0</v>
      </c>
      <c r="L312" s="237" t="str">
        <f t="shared" si="61"/>
        <v>0</v>
      </c>
    </row>
    <row r="313" spans="1:12" s="1" customFormat="1" ht="22.5" hidden="1">
      <c r="A313" s="301"/>
      <c r="B313" s="301"/>
      <c r="C313" s="323"/>
      <c r="D313" s="55" t="s">
        <v>155</v>
      </c>
      <c r="E313" s="213" t="s">
        <v>197</v>
      </c>
      <c r="F313" s="237">
        <f t="shared" ref="F313:F365" si="62">G313</f>
        <v>0</v>
      </c>
      <c r="G313" s="237">
        <v>0</v>
      </c>
      <c r="H313" s="237">
        <v>0</v>
      </c>
      <c r="I313" s="239">
        <f t="shared" ref="I313:I365" si="63">J313</f>
        <v>0</v>
      </c>
      <c r="J313" s="239">
        <v>0</v>
      </c>
      <c r="K313" s="239">
        <v>0</v>
      </c>
      <c r="L313" s="237" t="str">
        <f t="shared" si="61"/>
        <v>0</v>
      </c>
    </row>
    <row r="314" spans="1:12" s="1" customFormat="1" ht="12.75" hidden="1">
      <c r="A314" s="301"/>
      <c r="B314" s="301"/>
      <c r="C314" s="323"/>
      <c r="D314" s="55" t="s">
        <v>156</v>
      </c>
      <c r="E314" s="213" t="s">
        <v>160</v>
      </c>
      <c r="F314" s="237">
        <f t="shared" si="62"/>
        <v>0</v>
      </c>
      <c r="G314" s="237">
        <v>0</v>
      </c>
      <c r="H314" s="237">
        <v>0</v>
      </c>
      <c r="I314" s="239">
        <f t="shared" si="63"/>
        <v>0</v>
      </c>
      <c r="J314" s="239">
        <v>0</v>
      </c>
      <c r="K314" s="239">
        <v>0</v>
      </c>
      <c r="L314" s="237" t="str">
        <f t="shared" si="61"/>
        <v>0</v>
      </c>
    </row>
    <row r="315" spans="1:12" s="1" customFormat="1" ht="12.75" hidden="1">
      <c r="A315" s="301"/>
      <c r="B315" s="301"/>
      <c r="C315" s="323"/>
      <c r="D315" s="55" t="s">
        <v>141</v>
      </c>
      <c r="E315" s="213" t="s">
        <v>142</v>
      </c>
      <c r="F315" s="237">
        <f t="shared" si="62"/>
        <v>0</v>
      </c>
      <c r="G315" s="237">
        <v>0</v>
      </c>
      <c r="H315" s="237">
        <v>0</v>
      </c>
      <c r="I315" s="239">
        <f t="shared" si="63"/>
        <v>0</v>
      </c>
      <c r="J315" s="239">
        <v>0</v>
      </c>
      <c r="K315" s="239">
        <v>0</v>
      </c>
      <c r="L315" s="237" t="str">
        <f t="shared" si="61"/>
        <v>0</v>
      </c>
    </row>
    <row r="316" spans="1:12" s="1" customFormat="1" ht="12.75" hidden="1">
      <c r="A316" s="301"/>
      <c r="B316" s="301"/>
      <c r="C316" s="323"/>
      <c r="D316" s="55" t="s">
        <v>143</v>
      </c>
      <c r="E316" s="213" t="s">
        <v>144</v>
      </c>
      <c r="F316" s="237">
        <f t="shared" si="62"/>
        <v>0</v>
      </c>
      <c r="G316" s="237">
        <v>0</v>
      </c>
      <c r="H316" s="237">
        <v>0</v>
      </c>
      <c r="I316" s="239">
        <f t="shared" si="63"/>
        <v>0</v>
      </c>
      <c r="J316" s="239">
        <v>0</v>
      </c>
      <c r="K316" s="239">
        <v>0</v>
      </c>
      <c r="L316" s="237" t="str">
        <f t="shared" si="61"/>
        <v>0</v>
      </c>
    </row>
    <row r="317" spans="1:12" s="1" customFormat="1" ht="12.75" hidden="1">
      <c r="A317" s="301"/>
      <c r="B317" s="301"/>
      <c r="C317" s="323"/>
      <c r="D317" s="55" t="s">
        <v>147</v>
      </c>
      <c r="E317" s="204" t="s">
        <v>148</v>
      </c>
      <c r="F317" s="237">
        <f t="shared" si="62"/>
        <v>0</v>
      </c>
      <c r="G317" s="237">
        <v>0</v>
      </c>
      <c r="H317" s="237">
        <v>0</v>
      </c>
      <c r="I317" s="239">
        <f t="shared" si="63"/>
        <v>0</v>
      </c>
      <c r="J317" s="239">
        <v>0</v>
      </c>
      <c r="K317" s="239">
        <v>0</v>
      </c>
      <c r="L317" s="237" t="str">
        <f t="shared" si="61"/>
        <v>0</v>
      </c>
    </row>
    <row r="318" spans="1:12" s="1" customFormat="1" ht="12.75" hidden="1">
      <c r="A318" s="301"/>
      <c r="B318" s="301"/>
      <c r="C318" s="323"/>
      <c r="D318" s="55" t="s">
        <v>153</v>
      </c>
      <c r="E318" s="213" t="s">
        <v>154</v>
      </c>
      <c r="F318" s="237">
        <f t="shared" si="62"/>
        <v>0</v>
      </c>
      <c r="G318" s="237">
        <v>0</v>
      </c>
      <c r="H318" s="237">
        <v>0</v>
      </c>
      <c r="I318" s="239">
        <f t="shared" si="63"/>
        <v>0</v>
      </c>
      <c r="J318" s="239">
        <v>0</v>
      </c>
      <c r="K318" s="239">
        <v>0</v>
      </c>
      <c r="L318" s="237" t="str">
        <f t="shared" si="61"/>
        <v>0</v>
      </c>
    </row>
    <row r="319" spans="1:12" s="1" customFormat="1" ht="12.75" hidden="1">
      <c r="A319" s="301"/>
      <c r="B319" s="301"/>
      <c r="C319" s="323"/>
      <c r="D319" s="55" t="s">
        <v>137</v>
      </c>
      <c r="E319" s="213" t="s">
        <v>138</v>
      </c>
      <c r="F319" s="237">
        <f t="shared" si="62"/>
        <v>0</v>
      </c>
      <c r="G319" s="237">
        <v>0</v>
      </c>
      <c r="H319" s="237">
        <v>0</v>
      </c>
      <c r="I319" s="239">
        <f t="shared" si="63"/>
        <v>0</v>
      </c>
      <c r="J319" s="239">
        <v>0</v>
      </c>
      <c r="K319" s="239">
        <v>0</v>
      </c>
      <c r="L319" s="237" t="str">
        <f t="shared" si="61"/>
        <v>0</v>
      </c>
    </row>
    <row r="320" spans="1:12" s="1" customFormat="1" ht="22.5" hidden="1">
      <c r="A320" s="301"/>
      <c r="B320" s="301"/>
      <c r="C320" s="323"/>
      <c r="D320" s="55" t="s">
        <v>170</v>
      </c>
      <c r="E320" s="226" t="s">
        <v>204</v>
      </c>
      <c r="F320" s="237">
        <f t="shared" si="62"/>
        <v>0</v>
      </c>
      <c r="G320" s="237">
        <v>0</v>
      </c>
      <c r="H320" s="237">
        <v>0</v>
      </c>
      <c r="I320" s="239">
        <f t="shared" si="63"/>
        <v>0</v>
      </c>
      <c r="J320" s="239">
        <v>0</v>
      </c>
      <c r="K320" s="239">
        <v>0</v>
      </c>
      <c r="L320" s="237" t="str">
        <f t="shared" si="61"/>
        <v>0</v>
      </c>
    </row>
    <row r="321" spans="1:12" s="1" customFormat="1" ht="12.75" hidden="1">
      <c r="A321" s="301"/>
      <c r="B321" s="301"/>
      <c r="C321" s="323"/>
      <c r="D321" s="55" t="s">
        <v>157</v>
      </c>
      <c r="E321" s="213" t="s">
        <v>161</v>
      </c>
      <c r="F321" s="237">
        <f t="shared" si="62"/>
        <v>0</v>
      </c>
      <c r="G321" s="237">
        <v>0</v>
      </c>
      <c r="H321" s="237">
        <v>0</v>
      </c>
      <c r="I321" s="239">
        <f t="shared" si="63"/>
        <v>0</v>
      </c>
      <c r="J321" s="239">
        <v>0</v>
      </c>
      <c r="K321" s="239">
        <v>0</v>
      </c>
      <c r="L321" s="237" t="str">
        <f t="shared" si="61"/>
        <v>0</v>
      </c>
    </row>
    <row r="322" spans="1:12" s="1" customFormat="1" ht="22.5" hidden="1">
      <c r="A322" s="301"/>
      <c r="B322" s="301"/>
      <c r="C322" s="323"/>
      <c r="D322" s="55" t="s">
        <v>158</v>
      </c>
      <c r="E322" s="215" t="s">
        <v>162</v>
      </c>
      <c r="F322" s="237">
        <f t="shared" si="62"/>
        <v>0</v>
      </c>
      <c r="G322" s="237">
        <v>0</v>
      </c>
      <c r="H322" s="237">
        <v>0</v>
      </c>
      <c r="I322" s="239">
        <f t="shared" si="63"/>
        <v>0</v>
      </c>
      <c r="J322" s="239">
        <v>0</v>
      </c>
      <c r="K322" s="239">
        <v>0</v>
      </c>
      <c r="L322" s="237" t="str">
        <f t="shared" si="61"/>
        <v>0</v>
      </c>
    </row>
    <row r="323" spans="1:12" s="1" customFormat="1" ht="51.75" hidden="1" customHeight="1">
      <c r="A323" s="301"/>
      <c r="B323" s="301"/>
      <c r="C323" s="323"/>
      <c r="D323" s="55" t="s">
        <v>150</v>
      </c>
      <c r="E323" s="210" t="s">
        <v>151</v>
      </c>
      <c r="F323" s="237">
        <f t="shared" si="62"/>
        <v>0</v>
      </c>
      <c r="G323" s="237">
        <v>0</v>
      </c>
      <c r="H323" s="237">
        <v>0</v>
      </c>
      <c r="I323" s="239">
        <f t="shared" si="63"/>
        <v>0</v>
      </c>
      <c r="J323" s="239">
        <v>0</v>
      </c>
      <c r="K323" s="239">
        <v>0</v>
      </c>
      <c r="L323" s="237" t="str">
        <f t="shared" si="61"/>
        <v>0</v>
      </c>
    </row>
    <row r="324" spans="1:12" s="1" customFormat="1" ht="22.5" hidden="1">
      <c r="A324" s="301"/>
      <c r="B324" s="301"/>
      <c r="C324" s="324"/>
      <c r="D324" s="55" t="s">
        <v>159</v>
      </c>
      <c r="E324" s="215" t="s">
        <v>173</v>
      </c>
      <c r="F324" s="237">
        <f t="shared" si="62"/>
        <v>0</v>
      </c>
      <c r="G324" s="237">
        <v>0</v>
      </c>
      <c r="H324" s="237">
        <v>0</v>
      </c>
      <c r="I324" s="239">
        <f t="shared" si="63"/>
        <v>0</v>
      </c>
      <c r="J324" s="239">
        <v>0</v>
      </c>
      <c r="K324" s="239">
        <v>0</v>
      </c>
      <c r="L324" s="237">
        <f t="shared" ref="L324" si="64">IFERROR(I325*100/F325,"0")</f>
        <v>33.747389101437285</v>
      </c>
    </row>
    <row r="325" spans="1:12" s="2" customFormat="1" ht="95.25" customHeight="1">
      <c r="A325" s="301"/>
      <c r="B325" s="301"/>
      <c r="C325" s="62" t="s">
        <v>84</v>
      </c>
      <c r="D325" s="62"/>
      <c r="E325" s="223" t="s">
        <v>344</v>
      </c>
      <c r="F325" s="284">
        <f>G325</f>
        <v>9671</v>
      </c>
      <c r="G325" s="284">
        <f>G326</f>
        <v>9671</v>
      </c>
      <c r="H325" s="284">
        <v>0</v>
      </c>
      <c r="I325" s="285">
        <f t="shared" si="63"/>
        <v>3263.71</v>
      </c>
      <c r="J325" s="285">
        <f>J326</f>
        <v>3263.71</v>
      </c>
      <c r="K325" s="285">
        <v>0</v>
      </c>
      <c r="L325" s="284">
        <f t="shared" ref="L325:L332" si="65">IFERROR(I325*100/F325,"0")</f>
        <v>33.747389101437285</v>
      </c>
    </row>
    <row r="326" spans="1:12" s="1" customFormat="1" ht="15.6" customHeight="1">
      <c r="A326" s="301"/>
      <c r="B326" s="301"/>
      <c r="C326" s="55"/>
      <c r="D326" s="55" t="s">
        <v>187</v>
      </c>
      <c r="E326" s="222" t="s">
        <v>190</v>
      </c>
      <c r="F326" s="237">
        <f t="shared" si="62"/>
        <v>9671</v>
      </c>
      <c r="G326" s="237">
        <v>9671</v>
      </c>
      <c r="H326" s="237">
        <v>0</v>
      </c>
      <c r="I326" s="239">
        <f t="shared" si="63"/>
        <v>3263.71</v>
      </c>
      <c r="J326" s="239">
        <v>3263.71</v>
      </c>
      <c r="K326" s="239">
        <v>0</v>
      </c>
      <c r="L326" s="237">
        <f t="shared" si="65"/>
        <v>33.747389101437285</v>
      </c>
    </row>
    <row r="327" spans="1:12" s="2" customFormat="1" ht="50.25" customHeight="1">
      <c r="A327" s="301"/>
      <c r="B327" s="301"/>
      <c r="C327" s="62" t="s">
        <v>85</v>
      </c>
      <c r="D327" s="62"/>
      <c r="E327" s="205" t="s">
        <v>338</v>
      </c>
      <c r="F327" s="284">
        <f t="shared" si="62"/>
        <v>104402</v>
      </c>
      <c r="G327" s="284">
        <f>G328</f>
        <v>104402</v>
      </c>
      <c r="H327" s="284">
        <v>0</v>
      </c>
      <c r="I327" s="285">
        <f t="shared" si="63"/>
        <v>33309.360000000001</v>
      </c>
      <c r="J327" s="285">
        <f>J328</f>
        <v>33309.360000000001</v>
      </c>
      <c r="K327" s="285">
        <v>0</v>
      </c>
      <c r="L327" s="284">
        <f t="shared" si="65"/>
        <v>31.904906036282831</v>
      </c>
    </row>
    <row r="328" spans="1:12" s="1" customFormat="1" ht="15.6" customHeight="1">
      <c r="A328" s="301"/>
      <c r="B328" s="301"/>
      <c r="C328" s="55"/>
      <c r="D328" s="55" t="s">
        <v>188</v>
      </c>
      <c r="E328" s="204" t="s">
        <v>189</v>
      </c>
      <c r="F328" s="237">
        <f t="shared" si="62"/>
        <v>104402</v>
      </c>
      <c r="G328" s="237">
        <v>104402</v>
      </c>
      <c r="H328" s="237">
        <v>0</v>
      </c>
      <c r="I328" s="239">
        <f t="shared" si="63"/>
        <v>33309.360000000001</v>
      </c>
      <c r="J328" s="239">
        <v>33309.360000000001</v>
      </c>
      <c r="K328" s="239">
        <v>0</v>
      </c>
      <c r="L328" s="237">
        <f t="shared" si="65"/>
        <v>31.904906036282831</v>
      </c>
    </row>
    <row r="329" spans="1:12" s="2" customFormat="1" ht="12.75">
      <c r="A329" s="301"/>
      <c r="B329" s="301"/>
      <c r="C329" s="62" t="s">
        <v>86</v>
      </c>
      <c r="D329" s="62"/>
      <c r="E329" s="203" t="s">
        <v>87</v>
      </c>
      <c r="F329" s="284">
        <f t="shared" si="62"/>
        <v>9000</v>
      </c>
      <c r="G329" s="284">
        <f>G330</f>
        <v>9000</v>
      </c>
      <c r="H329" s="284">
        <v>0</v>
      </c>
      <c r="I329" s="285">
        <f t="shared" si="63"/>
        <v>2736.64</v>
      </c>
      <c r="J329" s="285">
        <f>J330</f>
        <v>2736.64</v>
      </c>
      <c r="K329" s="285">
        <v>0</v>
      </c>
      <c r="L329" s="284">
        <f t="shared" si="65"/>
        <v>30.40711111111111</v>
      </c>
    </row>
    <row r="330" spans="1:12" s="1" customFormat="1" ht="14.1" customHeight="1">
      <c r="A330" s="301"/>
      <c r="B330" s="301"/>
      <c r="C330" s="55"/>
      <c r="D330" s="55" t="s">
        <v>188</v>
      </c>
      <c r="E330" s="204" t="s">
        <v>189</v>
      </c>
      <c r="F330" s="237">
        <f t="shared" si="62"/>
        <v>9000</v>
      </c>
      <c r="G330" s="237">
        <v>9000</v>
      </c>
      <c r="H330" s="237">
        <v>0</v>
      </c>
      <c r="I330" s="239">
        <f t="shared" si="63"/>
        <v>2736.64</v>
      </c>
      <c r="J330" s="239">
        <v>2736.64</v>
      </c>
      <c r="K330" s="239">
        <v>0</v>
      </c>
      <c r="L330" s="237">
        <f t="shared" si="65"/>
        <v>30.40711111111111</v>
      </c>
    </row>
    <row r="331" spans="1:12" s="2" customFormat="1" ht="14.1" customHeight="1">
      <c r="A331" s="301"/>
      <c r="B331" s="301"/>
      <c r="C331" s="62" t="s">
        <v>88</v>
      </c>
      <c r="D331" s="62"/>
      <c r="E331" s="203" t="s">
        <v>89</v>
      </c>
      <c r="F331" s="284">
        <f t="shared" si="62"/>
        <v>82786</v>
      </c>
      <c r="G331" s="284">
        <f>G332</f>
        <v>82786</v>
      </c>
      <c r="H331" s="284">
        <v>0</v>
      </c>
      <c r="I331" s="285">
        <f t="shared" si="63"/>
        <v>46392.2</v>
      </c>
      <c r="J331" s="285">
        <f>J332</f>
        <v>46392.2</v>
      </c>
      <c r="K331" s="285">
        <v>0</v>
      </c>
      <c r="L331" s="284">
        <f t="shared" si="65"/>
        <v>56.038702196023479</v>
      </c>
    </row>
    <row r="332" spans="1:12" s="1" customFormat="1" ht="15.6" customHeight="1">
      <c r="A332" s="301"/>
      <c r="B332" s="301"/>
      <c r="C332" s="55"/>
      <c r="D332" s="55" t="s">
        <v>188</v>
      </c>
      <c r="E332" s="204" t="s">
        <v>189</v>
      </c>
      <c r="F332" s="237">
        <f t="shared" si="62"/>
        <v>82786</v>
      </c>
      <c r="G332" s="237">
        <v>82786</v>
      </c>
      <c r="H332" s="237">
        <v>0</v>
      </c>
      <c r="I332" s="239">
        <f t="shared" si="63"/>
        <v>46392.2</v>
      </c>
      <c r="J332" s="239">
        <v>46392.2</v>
      </c>
      <c r="K332" s="239">
        <v>0</v>
      </c>
      <c r="L332" s="237">
        <f t="shared" si="65"/>
        <v>56.038702196023479</v>
      </c>
    </row>
    <row r="333" spans="1:12" s="2" customFormat="1" ht="15" customHeight="1">
      <c r="A333" s="301"/>
      <c r="B333" s="301"/>
      <c r="C333" s="62" t="s">
        <v>90</v>
      </c>
      <c r="D333" s="62"/>
      <c r="E333" s="203" t="s">
        <v>91</v>
      </c>
      <c r="F333" s="284">
        <f t="shared" si="62"/>
        <v>245459.56</v>
      </c>
      <c r="G333" s="284">
        <f>G334+G335+G336+G337+G338+G340+G341+G342+G343+G344+G345+G347+G348+G349+G339+G346</f>
        <v>245459.56</v>
      </c>
      <c r="H333" s="284">
        <f>SUM(H334:H349)</f>
        <v>0</v>
      </c>
      <c r="I333" s="285">
        <f t="shared" si="63"/>
        <v>113466.91999999998</v>
      </c>
      <c r="J333" s="285">
        <f>J334+J335+J336+J337+J338+J340+J341+J342+J343+J344++J345+J347+J349+J339+J346</f>
        <v>113466.91999999998</v>
      </c>
      <c r="K333" s="285">
        <f>SUM(K334:K349)</f>
        <v>0</v>
      </c>
      <c r="L333" s="284">
        <f>IFERROR(J333*100/G333,IFERROR(K334*100/H334,"0"))</f>
        <v>46.226319317120904</v>
      </c>
    </row>
    <row r="334" spans="1:12" s="1" customFormat="1" ht="21.75" customHeight="1">
      <c r="A334" s="301"/>
      <c r="B334" s="301"/>
      <c r="C334" s="302"/>
      <c r="D334" s="265" t="s">
        <v>165</v>
      </c>
      <c r="E334" s="215" t="s">
        <v>181</v>
      </c>
      <c r="F334" s="237">
        <f t="shared" si="62"/>
        <v>1400</v>
      </c>
      <c r="G334" s="237">
        <v>1400</v>
      </c>
      <c r="H334" s="237">
        <v>0</v>
      </c>
      <c r="I334" s="239">
        <f t="shared" si="63"/>
        <v>0</v>
      </c>
      <c r="J334" s="239">
        <v>0</v>
      </c>
      <c r="K334" s="239">
        <v>0</v>
      </c>
      <c r="L334" s="237">
        <f>IFERROR(J334*100/G334,IFERROR(K335*100/H335,"0"))</f>
        <v>0</v>
      </c>
    </row>
    <row r="335" spans="1:12" s="1" customFormat="1" ht="15.75" customHeight="1">
      <c r="A335" s="301"/>
      <c r="B335" s="301"/>
      <c r="C335" s="302"/>
      <c r="D335" s="265" t="s">
        <v>155</v>
      </c>
      <c r="E335" s="213" t="s">
        <v>236</v>
      </c>
      <c r="F335" s="237">
        <f t="shared" si="62"/>
        <v>156155.29</v>
      </c>
      <c r="G335" s="237">
        <v>156155.29</v>
      </c>
      <c r="H335" s="237">
        <v>0</v>
      </c>
      <c r="I335" s="239">
        <f t="shared" si="63"/>
        <v>69451.55</v>
      </c>
      <c r="J335" s="239">
        <v>69451.55</v>
      </c>
      <c r="K335" s="239">
        <v>0</v>
      </c>
      <c r="L335" s="237">
        <f>IFERROR(J335*100/G335,IFERROR(K336*100/H336,"0"))</f>
        <v>44.475950830740345</v>
      </c>
    </row>
    <row r="336" spans="1:12" s="1" customFormat="1" ht="14.1" customHeight="1">
      <c r="A336" s="301"/>
      <c r="B336" s="301"/>
      <c r="C336" s="302"/>
      <c r="D336" s="265" t="s">
        <v>156</v>
      </c>
      <c r="E336" s="213" t="s">
        <v>160</v>
      </c>
      <c r="F336" s="237">
        <f t="shared" si="62"/>
        <v>12714.27</v>
      </c>
      <c r="G336" s="237">
        <v>12714.27</v>
      </c>
      <c r="H336" s="237">
        <v>0</v>
      </c>
      <c r="I336" s="239">
        <f t="shared" si="63"/>
        <v>12714.27</v>
      </c>
      <c r="J336" s="239">
        <v>12714.27</v>
      </c>
      <c r="K336" s="239">
        <v>0</v>
      </c>
      <c r="L336" s="237">
        <f>IFERROR(J336*100/G336,IFERROR(K337*100/H337,"0"))</f>
        <v>100</v>
      </c>
    </row>
    <row r="337" spans="1:12" s="1" customFormat="1" ht="14.1" customHeight="1">
      <c r="A337" s="301"/>
      <c r="B337" s="301"/>
      <c r="C337" s="302"/>
      <c r="D337" s="265" t="s">
        <v>141</v>
      </c>
      <c r="E337" s="213" t="s">
        <v>142</v>
      </c>
      <c r="F337" s="237">
        <f t="shared" si="62"/>
        <v>27600</v>
      </c>
      <c r="G337" s="237">
        <v>27600</v>
      </c>
      <c r="H337" s="237">
        <v>0</v>
      </c>
      <c r="I337" s="239">
        <f t="shared" si="63"/>
        <v>13309.76</v>
      </c>
      <c r="J337" s="239">
        <v>13309.76</v>
      </c>
      <c r="K337" s="239">
        <v>0</v>
      </c>
      <c r="L337" s="237">
        <f>IFERROR(J337*100/G337,IFERROR(K338*100/H338,"0"))</f>
        <v>48.223768115942029</v>
      </c>
    </row>
    <row r="338" spans="1:12" s="1" customFormat="1" ht="35.25" customHeight="1">
      <c r="A338" s="301"/>
      <c r="B338" s="301"/>
      <c r="C338" s="302"/>
      <c r="D338" s="265" t="s">
        <v>143</v>
      </c>
      <c r="E338" s="213" t="s">
        <v>341</v>
      </c>
      <c r="F338" s="237">
        <f t="shared" si="62"/>
        <v>3800</v>
      </c>
      <c r="G338" s="237">
        <v>3800</v>
      </c>
      <c r="H338" s="237">
        <v>0</v>
      </c>
      <c r="I338" s="239">
        <f t="shared" si="63"/>
        <v>1818.7</v>
      </c>
      <c r="J338" s="239">
        <v>1818.7</v>
      </c>
      <c r="K338" s="239">
        <v>0</v>
      </c>
      <c r="L338" s="237">
        <v>47.86</v>
      </c>
    </row>
    <row r="339" spans="1:12" s="1" customFormat="1" ht="14.1" customHeight="1">
      <c r="A339" s="301"/>
      <c r="B339" s="301"/>
      <c r="C339" s="302"/>
      <c r="D339" s="265" t="s">
        <v>145</v>
      </c>
      <c r="E339" s="204" t="s">
        <v>146</v>
      </c>
      <c r="F339" s="237">
        <f t="shared" si="62"/>
        <v>5000</v>
      </c>
      <c r="G339" s="237">
        <v>5000</v>
      </c>
      <c r="H339" s="237">
        <v>0</v>
      </c>
      <c r="I339" s="239">
        <f t="shared" si="63"/>
        <v>0</v>
      </c>
      <c r="J339" s="239">
        <v>0</v>
      </c>
      <c r="K339" s="239">
        <v>0</v>
      </c>
      <c r="L339" s="237">
        <f>IFERROR(J339*100/G339,IFERROR(K340*100/H340,"0"))</f>
        <v>0</v>
      </c>
    </row>
    <row r="340" spans="1:12" s="1" customFormat="1" ht="14.1" customHeight="1">
      <c r="A340" s="301"/>
      <c r="B340" s="301"/>
      <c r="C340" s="302"/>
      <c r="D340" s="265" t="s">
        <v>147</v>
      </c>
      <c r="E340" s="204" t="s">
        <v>148</v>
      </c>
      <c r="F340" s="237">
        <f t="shared" si="62"/>
        <v>9000</v>
      </c>
      <c r="G340" s="237">
        <v>9000</v>
      </c>
      <c r="H340" s="237">
        <v>0</v>
      </c>
      <c r="I340" s="239">
        <f t="shared" si="63"/>
        <v>4762.8999999999996</v>
      </c>
      <c r="J340" s="239">
        <v>4762.8999999999996</v>
      </c>
      <c r="K340" s="239">
        <v>0</v>
      </c>
      <c r="L340" s="237">
        <f>IFERROR(J340*100/G340,IFERROR(K341*100/H341,"0"))</f>
        <v>52.921111111111102</v>
      </c>
    </row>
    <row r="341" spans="1:12" s="1" customFormat="1" ht="14.1" customHeight="1">
      <c r="A341" s="301"/>
      <c r="B341" s="301"/>
      <c r="C341" s="302"/>
      <c r="D341" s="265" t="s">
        <v>153</v>
      </c>
      <c r="E341" s="204" t="s">
        <v>154</v>
      </c>
      <c r="F341" s="237">
        <f t="shared" si="62"/>
        <v>1800</v>
      </c>
      <c r="G341" s="237">
        <v>1800</v>
      </c>
      <c r="H341" s="237">
        <v>0</v>
      </c>
      <c r="I341" s="239">
        <f t="shared" si="63"/>
        <v>415.28</v>
      </c>
      <c r="J341" s="239">
        <v>415.28</v>
      </c>
      <c r="K341" s="239">
        <v>0</v>
      </c>
      <c r="L341" s="237">
        <f>I341/F341*100</f>
        <v>23.071111111111108</v>
      </c>
    </row>
    <row r="342" spans="1:12" s="1" customFormat="1" ht="14.1" customHeight="1">
      <c r="A342" s="301"/>
      <c r="B342" s="301"/>
      <c r="C342" s="302"/>
      <c r="D342" s="265" t="s">
        <v>169</v>
      </c>
      <c r="E342" s="213" t="s">
        <v>172</v>
      </c>
      <c r="F342" s="237">
        <f t="shared" si="62"/>
        <v>500</v>
      </c>
      <c r="G342" s="237">
        <v>500</v>
      </c>
      <c r="H342" s="237">
        <v>0</v>
      </c>
      <c r="I342" s="239">
        <f t="shared" si="63"/>
        <v>160</v>
      </c>
      <c r="J342" s="239">
        <v>160</v>
      </c>
      <c r="K342" s="239">
        <v>0</v>
      </c>
      <c r="L342" s="237">
        <f t="shared" ref="L342:L347" si="66">IFERROR(J342*100/G342,IFERROR(K343*100/H343,"0"))</f>
        <v>32</v>
      </c>
    </row>
    <row r="343" spans="1:12" s="1" customFormat="1" ht="14.1" customHeight="1">
      <c r="A343" s="301"/>
      <c r="B343" s="301"/>
      <c r="C343" s="302"/>
      <c r="D343" s="265" t="s">
        <v>137</v>
      </c>
      <c r="E343" s="213" t="s">
        <v>138</v>
      </c>
      <c r="F343" s="237">
        <f t="shared" si="62"/>
        <v>19000</v>
      </c>
      <c r="G343" s="237">
        <v>19000</v>
      </c>
      <c r="H343" s="237">
        <v>0</v>
      </c>
      <c r="I343" s="239">
        <f t="shared" si="63"/>
        <v>7134.19</v>
      </c>
      <c r="J343" s="239">
        <v>7134.19</v>
      </c>
      <c r="K343" s="239">
        <v>0</v>
      </c>
      <c r="L343" s="237">
        <f t="shared" si="66"/>
        <v>37.548368421052629</v>
      </c>
    </row>
    <row r="344" spans="1:12" s="1" customFormat="1" ht="24" customHeight="1">
      <c r="A344" s="301"/>
      <c r="B344" s="301"/>
      <c r="C344" s="302"/>
      <c r="D344" s="265" t="s">
        <v>170</v>
      </c>
      <c r="E344" s="215" t="s">
        <v>203</v>
      </c>
      <c r="F344" s="237">
        <f t="shared" si="62"/>
        <v>1200</v>
      </c>
      <c r="G344" s="237">
        <v>1200</v>
      </c>
      <c r="H344" s="237">
        <v>0</v>
      </c>
      <c r="I344" s="239">
        <f t="shared" si="63"/>
        <v>492.83</v>
      </c>
      <c r="J344" s="239">
        <v>492.83</v>
      </c>
      <c r="K344" s="239">
        <v>0</v>
      </c>
      <c r="L344" s="237">
        <f t="shared" si="66"/>
        <v>41.069166666666668</v>
      </c>
    </row>
    <row r="345" spans="1:12" s="1" customFormat="1" ht="14.1" customHeight="1">
      <c r="A345" s="301"/>
      <c r="B345" s="301"/>
      <c r="C345" s="302"/>
      <c r="D345" s="265" t="s">
        <v>157</v>
      </c>
      <c r="E345" s="213" t="s">
        <v>161</v>
      </c>
      <c r="F345" s="237">
        <f t="shared" si="62"/>
        <v>1700</v>
      </c>
      <c r="G345" s="237">
        <v>1700</v>
      </c>
      <c r="H345" s="237">
        <v>0</v>
      </c>
      <c r="I345" s="239">
        <f t="shared" si="63"/>
        <v>783.04</v>
      </c>
      <c r="J345" s="239">
        <v>783.04</v>
      </c>
      <c r="K345" s="239">
        <v>0</v>
      </c>
      <c r="L345" s="237">
        <f t="shared" si="66"/>
        <v>46.061176470588236</v>
      </c>
    </row>
    <row r="346" spans="1:12" s="1" customFormat="1" ht="14.1" customHeight="1">
      <c r="A346" s="301"/>
      <c r="B346" s="301"/>
      <c r="C346" s="302"/>
      <c r="D346" s="265" t="s">
        <v>139</v>
      </c>
      <c r="E346" s="204" t="s">
        <v>132</v>
      </c>
      <c r="F346" s="237">
        <f t="shared" si="62"/>
        <v>300</v>
      </c>
      <c r="G346" s="237">
        <v>300</v>
      </c>
      <c r="H346" s="237">
        <v>0</v>
      </c>
      <c r="I346" s="239">
        <f t="shared" si="63"/>
        <v>0</v>
      </c>
      <c r="J346" s="239">
        <v>0</v>
      </c>
      <c r="K346" s="239">
        <v>0</v>
      </c>
      <c r="L346" s="237">
        <f t="shared" si="66"/>
        <v>0</v>
      </c>
    </row>
    <row r="347" spans="1:12" s="1" customFormat="1" ht="24" customHeight="1">
      <c r="A347" s="301"/>
      <c r="B347" s="301"/>
      <c r="C347" s="302"/>
      <c r="D347" s="265" t="s">
        <v>158</v>
      </c>
      <c r="E347" s="215" t="s">
        <v>231</v>
      </c>
      <c r="F347" s="237">
        <f t="shared" si="62"/>
        <v>3690</v>
      </c>
      <c r="G347" s="237">
        <v>3690</v>
      </c>
      <c r="H347" s="237">
        <v>0</v>
      </c>
      <c r="I347" s="239">
        <f t="shared" si="63"/>
        <v>2000</v>
      </c>
      <c r="J347" s="239">
        <v>2000</v>
      </c>
      <c r="K347" s="239">
        <v>0</v>
      </c>
      <c r="L347" s="237">
        <f t="shared" si="66"/>
        <v>54.200542005420054</v>
      </c>
    </row>
    <row r="348" spans="1:12" s="1" customFormat="1" ht="35.25" hidden="1" customHeight="1">
      <c r="A348" s="301"/>
      <c r="B348" s="301"/>
      <c r="C348" s="302"/>
      <c r="D348" s="265" t="s">
        <v>150</v>
      </c>
      <c r="E348" s="210" t="s">
        <v>151</v>
      </c>
      <c r="F348" s="237">
        <f t="shared" si="62"/>
        <v>0</v>
      </c>
      <c r="G348" s="237">
        <v>0</v>
      </c>
      <c r="H348" s="237">
        <v>0</v>
      </c>
      <c r="I348" s="239">
        <f t="shared" si="63"/>
        <v>0</v>
      </c>
      <c r="J348" s="239">
        <v>0</v>
      </c>
      <c r="K348" s="239">
        <v>0</v>
      </c>
      <c r="L348" s="237">
        <f t="shared" ref="L348:L360" si="67">IFERROR(J349*100/G349,IFERROR(K349*100/H349,"0"))</f>
        <v>26.524999999999999</v>
      </c>
    </row>
    <row r="349" spans="1:12" s="1" customFormat="1" ht="24" customHeight="1">
      <c r="A349" s="301"/>
      <c r="B349" s="301"/>
      <c r="C349" s="302"/>
      <c r="D349" s="265" t="s">
        <v>159</v>
      </c>
      <c r="E349" s="215" t="s">
        <v>173</v>
      </c>
      <c r="F349" s="237">
        <f t="shared" si="62"/>
        <v>1600</v>
      </c>
      <c r="G349" s="237">
        <v>1600</v>
      </c>
      <c r="H349" s="237">
        <v>0</v>
      </c>
      <c r="I349" s="239">
        <f t="shared" si="63"/>
        <v>424.4</v>
      </c>
      <c r="J349" s="239">
        <v>424.4</v>
      </c>
      <c r="K349" s="239">
        <v>0</v>
      </c>
      <c r="L349" s="237">
        <f>IFERROR(I349*100/F349,"0")</f>
        <v>26.524999999999999</v>
      </c>
    </row>
    <row r="350" spans="1:12" s="2" customFormat="1" ht="33.75">
      <c r="A350" s="301"/>
      <c r="B350" s="301"/>
      <c r="C350" s="62" t="s">
        <v>92</v>
      </c>
      <c r="D350" s="62"/>
      <c r="E350" s="235" t="s">
        <v>337</v>
      </c>
      <c r="F350" s="284">
        <f t="shared" si="62"/>
        <v>59845.240000000005</v>
      </c>
      <c r="G350" s="284">
        <f>G351+G352+G353+G354+G355+G356</f>
        <v>59845.240000000005</v>
      </c>
      <c r="H350" s="284">
        <f>SUM(H353:H355)</f>
        <v>0</v>
      </c>
      <c r="I350" s="285">
        <f t="shared" si="63"/>
        <v>29269.340000000004</v>
      </c>
      <c r="J350" s="285">
        <f>J351+J352+J353+J354+J355+J356</f>
        <v>29269.340000000004</v>
      </c>
      <c r="K350" s="285">
        <f>SUM(K353:K355)</f>
        <v>0</v>
      </c>
      <c r="L350" s="284">
        <f>IFERROR(I350*100/F350,"0")</f>
        <v>48.908384359390993</v>
      </c>
    </row>
    <row r="351" spans="1:12" s="2" customFormat="1" ht="15.75" customHeight="1">
      <c r="A351" s="301"/>
      <c r="B351" s="301"/>
      <c r="C351" s="357"/>
      <c r="D351" s="55" t="s">
        <v>155</v>
      </c>
      <c r="E351" s="213" t="s">
        <v>236</v>
      </c>
      <c r="F351" s="237">
        <f>G351</f>
        <v>33154.800000000003</v>
      </c>
      <c r="G351" s="237">
        <v>33154.800000000003</v>
      </c>
      <c r="H351" s="237">
        <v>0</v>
      </c>
      <c r="I351" s="239">
        <f>J351</f>
        <v>11654.26</v>
      </c>
      <c r="J351" s="239">
        <v>11654.26</v>
      </c>
      <c r="K351" s="239">
        <v>0</v>
      </c>
      <c r="L351" s="237">
        <f>IFERROR(I351*100/F351,"0")</f>
        <v>35.151049018543318</v>
      </c>
    </row>
    <row r="352" spans="1:12" s="2" customFormat="1" ht="14.1" customHeight="1">
      <c r="A352" s="301"/>
      <c r="B352" s="301"/>
      <c r="C352" s="333"/>
      <c r="D352" s="55" t="s">
        <v>156</v>
      </c>
      <c r="E352" s="213" t="s">
        <v>160</v>
      </c>
      <c r="F352" s="237">
        <f>G352</f>
        <v>1030.44</v>
      </c>
      <c r="G352" s="237">
        <v>1030.44</v>
      </c>
      <c r="H352" s="237">
        <v>0</v>
      </c>
      <c r="I352" s="239">
        <f>J352</f>
        <v>1030.44</v>
      </c>
      <c r="J352" s="239">
        <v>1030.44</v>
      </c>
      <c r="K352" s="239">
        <v>0</v>
      </c>
      <c r="L352" s="237">
        <f t="shared" ref="L352:L359" si="68">IFERROR(J352*100/G352,IFERROR(K353*100/H353,"0"))</f>
        <v>100</v>
      </c>
    </row>
    <row r="353" spans="1:12" s="1" customFormat="1" ht="14.1" customHeight="1">
      <c r="A353" s="301"/>
      <c r="B353" s="301"/>
      <c r="C353" s="333"/>
      <c r="D353" s="55" t="s">
        <v>141</v>
      </c>
      <c r="E353" s="213" t="s">
        <v>142</v>
      </c>
      <c r="F353" s="237">
        <f t="shared" si="62"/>
        <v>7500</v>
      </c>
      <c r="G353" s="237">
        <v>7500</v>
      </c>
      <c r="H353" s="237">
        <v>0</v>
      </c>
      <c r="I353" s="239">
        <f t="shared" si="63"/>
        <v>3717.48</v>
      </c>
      <c r="J353" s="239">
        <v>3717.48</v>
      </c>
      <c r="K353" s="239">
        <v>0</v>
      </c>
      <c r="L353" s="237">
        <f t="shared" si="68"/>
        <v>49.566400000000002</v>
      </c>
    </row>
    <row r="354" spans="1:12" s="1" customFormat="1" ht="37.5" customHeight="1">
      <c r="A354" s="301"/>
      <c r="B354" s="301"/>
      <c r="C354" s="333"/>
      <c r="D354" s="55" t="s">
        <v>143</v>
      </c>
      <c r="E354" s="213" t="s">
        <v>341</v>
      </c>
      <c r="F354" s="237">
        <f t="shared" si="62"/>
        <v>1200</v>
      </c>
      <c r="G354" s="237">
        <v>1200</v>
      </c>
      <c r="H354" s="237">
        <v>0</v>
      </c>
      <c r="I354" s="239">
        <f t="shared" si="63"/>
        <v>529.79999999999995</v>
      </c>
      <c r="J354" s="239">
        <v>529.79999999999995</v>
      </c>
      <c r="K354" s="239">
        <v>0</v>
      </c>
      <c r="L354" s="237">
        <f t="shared" si="68"/>
        <v>44.149999999999991</v>
      </c>
    </row>
    <row r="355" spans="1:12" s="1" customFormat="1" ht="14.1" customHeight="1">
      <c r="A355" s="301"/>
      <c r="B355" s="301"/>
      <c r="C355" s="333"/>
      <c r="D355" s="55" t="s">
        <v>145</v>
      </c>
      <c r="E355" s="204" t="s">
        <v>146</v>
      </c>
      <c r="F355" s="237">
        <f t="shared" si="62"/>
        <v>14500</v>
      </c>
      <c r="G355" s="237">
        <v>14500</v>
      </c>
      <c r="H355" s="237">
        <v>0</v>
      </c>
      <c r="I355" s="239">
        <f t="shared" si="63"/>
        <v>11590.28</v>
      </c>
      <c r="J355" s="239">
        <v>11590.28</v>
      </c>
      <c r="K355" s="239">
        <v>0</v>
      </c>
      <c r="L355" s="237">
        <f t="shared" si="68"/>
        <v>79.932965517241385</v>
      </c>
    </row>
    <row r="356" spans="1:12" s="1" customFormat="1" ht="22.7" customHeight="1">
      <c r="A356" s="301"/>
      <c r="B356" s="301"/>
      <c r="C356" s="358"/>
      <c r="D356" s="55" t="s">
        <v>158</v>
      </c>
      <c r="E356" s="215" t="s">
        <v>231</v>
      </c>
      <c r="F356" s="237">
        <f t="shared" si="62"/>
        <v>2460</v>
      </c>
      <c r="G356" s="237">
        <v>2460</v>
      </c>
      <c r="H356" s="237">
        <v>0</v>
      </c>
      <c r="I356" s="239">
        <f t="shared" si="63"/>
        <v>747.08</v>
      </c>
      <c r="J356" s="239">
        <v>747.08</v>
      </c>
      <c r="K356" s="239">
        <v>0</v>
      </c>
      <c r="L356" s="237">
        <f t="shared" si="68"/>
        <v>30.369105691056909</v>
      </c>
    </row>
    <row r="357" spans="1:12" s="2" customFormat="1" ht="15" customHeight="1">
      <c r="A357" s="301"/>
      <c r="B357" s="301"/>
      <c r="C357" s="153" t="s">
        <v>221</v>
      </c>
      <c r="D357" s="62"/>
      <c r="E357" s="220" t="s">
        <v>238</v>
      </c>
      <c r="F357" s="284">
        <f>G357</f>
        <v>78500</v>
      </c>
      <c r="G357" s="284">
        <f>G358+G359</f>
        <v>78500</v>
      </c>
      <c r="H357" s="284">
        <f t="shared" ref="H357:K357" si="69">H358+H359</f>
        <v>0</v>
      </c>
      <c r="I357" s="284">
        <f t="shared" si="69"/>
        <v>35282.6</v>
      </c>
      <c r="J357" s="284">
        <f t="shared" si="69"/>
        <v>35282.6</v>
      </c>
      <c r="K357" s="284">
        <f t="shared" si="69"/>
        <v>0</v>
      </c>
      <c r="L357" s="284">
        <f t="shared" si="68"/>
        <v>44.945987261146499</v>
      </c>
    </row>
    <row r="358" spans="1:12" s="1" customFormat="1" ht="14.1" customHeight="1">
      <c r="A358" s="301"/>
      <c r="B358" s="301"/>
      <c r="C358" s="357"/>
      <c r="D358" s="55" t="s">
        <v>188</v>
      </c>
      <c r="E358" s="204" t="s">
        <v>189</v>
      </c>
      <c r="F358" s="237">
        <f>G358</f>
        <v>39000</v>
      </c>
      <c r="G358" s="237">
        <v>39000</v>
      </c>
      <c r="H358" s="237">
        <v>0</v>
      </c>
      <c r="I358" s="239">
        <f>J358</f>
        <v>23548</v>
      </c>
      <c r="J358" s="239">
        <v>23548</v>
      </c>
      <c r="K358" s="239">
        <v>0</v>
      </c>
      <c r="L358" s="237">
        <f t="shared" si="68"/>
        <v>60.379487179487178</v>
      </c>
    </row>
    <row r="359" spans="1:12" s="1" customFormat="1" ht="14.1" customHeight="1">
      <c r="A359" s="301"/>
      <c r="B359" s="301"/>
      <c r="C359" s="358"/>
      <c r="D359" s="55" t="s">
        <v>137</v>
      </c>
      <c r="E359" s="213" t="s">
        <v>138</v>
      </c>
      <c r="F359" s="237">
        <f>G359</f>
        <v>39500</v>
      </c>
      <c r="G359" s="237">
        <v>39500</v>
      </c>
      <c r="H359" s="237">
        <v>0</v>
      </c>
      <c r="I359" s="239">
        <f>J359</f>
        <v>11734.6</v>
      </c>
      <c r="J359" s="239">
        <v>11734.6</v>
      </c>
      <c r="K359" s="239">
        <v>0</v>
      </c>
      <c r="L359" s="237">
        <f t="shared" si="68"/>
        <v>29.707848101265824</v>
      </c>
    </row>
    <row r="360" spans="1:12" s="48" customFormat="1" ht="28.5" hidden="1" customHeight="1">
      <c r="A360" s="301"/>
      <c r="B360" s="301"/>
      <c r="C360" s="113" t="s">
        <v>264</v>
      </c>
      <c r="D360" s="107"/>
      <c r="E360" s="207" t="s">
        <v>268</v>
      </c>
      <c r="F360" s="237">
        <f>G360+H360</f>
        <v>0</v>
      </c>
      <c r="G360" s="237">
        <f>G361</f>
        <v>0</v>
      </c>
      <c r="H360" s="237">
        <v>0</v>
      </c>
      <c r="I360" s="237">
        <f>J360+K360</f>
        <v>0</v>
      </c>
      <c r="J360" s="237">
        <f>J361</f>
        <v>0</v>
      </c>
      <c r="K360" s="237">
        <f>K361</f>
        <v>0</v>
      </c>
      <c r="L360" s="237" t="str">
        <f t="shared" si="67"/>
        <v>0</v>
      </c>
    </row>
    <row r="361" spans="1:12" s="31" customFormat="1" ht="15.6" hidden="1" customHeight="1">
      <c r="A361" s="301"/>
      <c r="B361" s="301"/>
      <c r="C361" s="107"/>
      <c r="D361" s="76" t="s">
        <v>188</v>
      </c>
      <c r="E361" s="214" t="s">
        <v>189</v>
      </c>
      <c r="F361" s="237">
        <f>G361</f>
        <v>0</v>
      </c>
      <c r="G361" s="237">
        <v>0</v>
      </c>
      <c r="H361" s="237">
        <v>0</v>
      </c>
      <c r="I361" s="237">
        <f>J361</f>
        <v>0</v>
      </c>
      <c r="J361" s="237">
        <v>0</v>
      </c>
      <c r="K361" s="237">
        <v>0</v>
      </c>
      <c r="L361" s="237">
        <f t="shared" ref="L361" si="70">IFERROR(I362*100/F362,"0")</f>
        <v>34.834285714285713</v>
      </c>
    </row>
    <row r="362" spans="1:12" s="2" customFormat="1" ht="12.75">
      <c r="A362" s="301"/>
      <c r="B362" s="301"/>
      <c r="C362" s="62" t="s">
        <v>93</v>
      </c>
      <c r="D362" s="62"/>
      <c r="E362" s="203" t="s">
        <v>109</v>
      </c>
      <c r="F362" s="284">
        <f t="shared" si="62"/>
        <v>3500</v>
      </c>
      <c r="G362" s="284">
        <f>G363+G364+G365</f>
        <v>3500</v>
      </c>
      <c r="H362" s="284">
        <f>SUM(H363:H365)</f>
        <v>0</v>
      </c>
      <c r="I362" s="285">
        <f t="shared" si="63"/>
        <v>1219.2</v>
      </c>
      <c r="J362" s="285">
        <f>J363+J364+J365</f>
        <v>1219.2</v>
      </c>
      <c r="K362" s="285">
        <f>SUM(K363:K365)</f>
        <v>0</v>
      </c>
      <c r="L362" s="284">
        <f>IFERROR(J362*100/G362,IFERROR(K363*100/H363,"0"))</f>
        <v>34.834285714285713</v>
      </c>
    </row>
    <row r="363" spans="1:12" s="1" customFormat="1" ht="15.6" customHeight="1">
      <c r="A363" s="301"/>
      <c r="B363" s="301"/>
      <c r="C363" s="302"/>
      <c r="D363" s="55" t="s">
        <v>188</v>
      </c>
      <c r="E363" s="204" t="s">
        <v>189</v>
      </c>
      <c r="F363" s="237">
        <f t="shared" si="62"/>
        <v>3500</v>
      </c>
      <c r="G363" s="237">
        <v>3500</v>
      </c>
      <c r="H363" s="237">
        <v>0</v>
      </c>
      <c r="I363" s="239">
        <f t="shared" si="63"/>
        <v>1219.2</v>
      </c>
      <c r="J363" s="239">
        <v>1219.2</v>
      </c>
      <c r="K363" s="239">
        <v>0</v>
      </c>
      <c r="L363" s="237">
        <f>IFERROR(J363*100/G363,IFERROR(K364*100/H364,"0"))</f>
        <v>34.834285714285713</v>
      </c>
    </row>
    <row r="364" spans="1:12" s="1" customFormat="1" ht="36" hidden="1" customHeight="1">
      <c r="A364" s="301"/>
      <c r="B364" s="301"/>
      <c r="C364" s="302"/>
      <c r="D364" s="55" t="s">
        <v>147</v>
      </c>
      <c r="E364" s="66" t="s">
        <v>148</v>
      </c>
      <c r="F364" s="237">
        <f t="shared" si="62"/>
        <v>0</v>
      </c>
      <c r="G364" s="237">
        <v>0</v>
      </c>
      <c r="H364" s="237">
        <v>0</v>
      </c>
      <c r="I364" s="239">
        <f t="shared" si="63"/>
        <v>0</v>
      </c>
      <c r="J364" s="239">
        <v>0</v>
      </c>
      <c r="K364" s="239">
        <v>0</v>
      </c>
      <c r="L364" s="237" t="str">
        <f t="shared" ref="L364" si="71">IFERROR(J365*100/G365,IFERROR(K365*100/H365,"0"))</f>
        <v>0</v>
      </c>
    </row>
    <row r="365" spans="1:12" s="1" customFormat="1" ht="15" hidden="1" customHeight="1">
      <c r="A365" s="301"/>
      <c r="B365" s="301"/>
      <c r="C365" s="302"/>
      <c r="D365" s="55" t="s">
        <v>137</v>
      </c>
      <c r="E365" s="73" t="s">
        <v>138</v>
      </c>
      <c r="F365" s="237">
        <f t="shared" si="62"/>
        <v>0</v>
      </c>
      <c r="G365" s="237">
        <v>0</v>
      </c>
      <c r="H365" s="237">
        <v>0</v>
      </c>
      <c r="I365" s="239">
        <f t="shared" si="63"/>
        <v>0</v>
      </c>
      <c r="J365" s="239">
        <v>0</v>
      </c>
      <c r="K365" s="239">
        <v>0</v>
      </c>
      <c r="L365" s="236" t="str">
        <f>IFERROR(#REF!*100/#REF!,"0")</f>
        <v>0</v>
      </c>
    </row>
    <row r="366" spans="1:12" s="1" customFormat="1" ht="25.5">
      <c r="A366" s="114" t="s">
        <v>96</v>
      </c>
      <c r="B366" s="114" t="s">
        <v>100</v>
      </c>
      <c r="C366" s="81"/>
      <c r="D366" s="82"/>
      <c r="E366" s="103" t="s">
        <v>120</v>
      </c>
      <c r="F366" s="236">
        <f>F367+F369</f>
        <v>42540</v>
      </c>
      <c r="G366" s="236">
        <f>G367+G369</f>
        <v>42540</v>
      </c>
      <c r="H366" s="236">
        <f t="shared" ref="H366:J366" si="72">H367+H369</f>
        <v>0</v>
      </c>
      <c r="I366" s="236">
        <f t="shared" si="72"/>
        <v>40998.199999999997</v>
      </c>
      <c r="J366" s="236">
        <f t="shared" si="72"/>
        <v>40998.199999999997</v>
      </c>
      <c r="K366" s="238">
        <f t="shared" ref="K366" si="73">K367</f>
        <v>0</v>
      </c>
      <c r="L366" s="236">
        <f>IFERROR(I366*100/F366,"0")</f>
        <v>96.375646450399614</v>
      </c>
    </row>
    <row r="367" spans="1:12" s="2" customFormat="1" ht="44.25" customHeight="1">
      <c r="A367" s="307"/>
      <c r="B367" s="307"/>
      <c r="C367" s="86" t="s">
        <v>101</v>
      </c>
      <c r="D367" s="62"/>
      <c r="E367" s="203" t="s">
        <v>239</v>
      </c>
      <c r="F367" s="284">
        <f>G367</f>
        <v>30540</v>
      </c>
      <c r="G367" s="284">
        <f>G368</f>
        <v>30540</v>
      </c>
      <c r="H367" s="284">
        <f>SUM(H368)</f>
        <v>0</v>
      </c>
      <c r="I367" s="285">
        <f>J367</f>
        <v>28998.2</v>
      </c>
      <c r="J367" s="285">
        <f>J368</f>
        <v>28998.2</v>
      </c>
      <c r="K367" s="285">
        <f>SUM(K368)</f>
        <v>0</v>
      </c>
      <c r="L367" s="284">
        <f t="shared" ref="L367:L378" si="74">IFERROR(J367*100/G367,IFERROR(K368*100/H368,"0"))</f>
        <v>94.951538965291419</v>
      </c>
    </row>
    <row r="368" spans="1:12" s="1" customFormat="1" ht="14.1" customHeight="1">
      <c r="A368" s="308"/>
      <c r="B368" s="308"/>
      <c r="C368" s="67"/>
      <c r="D368" s="269" t="s">
        <v>196</v>
      </c>
      <c r="E368" s="204" t="s">
        <v>133</v>
      </c>
      <c r="F368" s="237">
        <f>G368</f>
        <v>30540</v>
      </c>
      <c r="G368" s="237">
        <v>30540</v>
      </c>
      <c r="H368" s="237">
        <v>0</v>
      </c>
      <c r="I368" s="239">
        <f>J368</f>
        <v>28998.2</v>
      </c>
      <c r="J368" s="239">
        <v>28998.2</v>
      </c>
      <c r="K368" s="239">
        <v>0</v>
      </c>
      <c r="L368" s="237">
        <f t="shared" si="74"/>
        <v>94.951538965291419</v>
      </c>
    </row>
    <row r="369" spans="1:12" s="1" customFormat="1" ht="47.25" customHeight="1">
      <c r="A369" s="308"/>
      <c r="B369" s="308"/>
      <c r="C369" s="67" t="s">
        <v>222</v>
      </c>
      <c r="D369" s="112"/>
      <c r="E369" s="203" t="s">
        <v>240</v>
      </c>
      <c r="F369" s="284">
        <f t="shared" ref="F369:K369" si="75">F370</f>
        <v>12000</v>
      </c>
      <c r="G369" s="284">
        <f t="shared" si="75"/>
        <v>12000</v>
      </c>
      <c r="H369" s="284">
        <f t="shared" si="75"/>
        <v>0</v>
      </c>
      <c r="I369" s="285">
        <f t="shared" si="75"/>
        <v>12000</v>
      </c>
      <c r="J369" s="285">
        <f t="shared" si="75"/>
        <v>12000</v>
      </c>
      <c r="K369" s="285">
        <f t="shared" si="75"/>
        <v>0</v>
      </c>
      <c r="L369" s="284">
        <f t="shared" si="74"/>
        <v>100</v>
      </c>
    </row>
    <row r="370" spans="1:12" s="1" customFormat="1" ht="15.6" customHeight="1">
      <c r="A370" s="326"/>
      <c r="B370" s="326"/>
      <c r="C370" s="67"/>
      <c r="D370" s="269" t="s">
        <v>196</v>
      </c>
      <c r="E370" s="204" t="s">
        <v>133</v>
      </c>
      <c r="F370" s="237">
        <f>G370</f>
        <v>12000</v>
      </c>
      <c r="G370" s="237">
        <v>12000</v>
      </c>
      <c r="H370" s="237">
        <v>0</v>
      </c>
      <c r="I370" s="239">
        <f>J370</f>
        <v>12000</v>
      </c>
      <c r="J370" s="239">
        <v>12000</v>
      </c>
      <c r="K370" s="239">
        <v>0</v>
      </c>
      <c r="L370" s="237">
        <f t="shared" si="74"/>
        <v>100</v>
      </c>
    </row>
    <row r="371" spans="1:12" s="1" customFormat="1" ht="18" customHeight="1">
      <c r="A371" s="266" t="s">
        <v>99</v>
      </c>
      <c r="B371" s="116" t="s">
        <v>223</v>
      </c>
      <c r="C371" s="117"/>
      <c r="D371" s="113"/>
      <c r="E371" s="118" t="s">
        <v>241</v>
      </c>
      <c r="F371" s="236">
        <f>F372+F385+F400+F402+F409+F411+F413</f>
        <v>3373102.23</v>
      </c>
      <c r="G371" s="236">
        <f>G372+G385+G400+G402+G409+G411+G413</f>
        <v>3373102.23</v>
      </c>
      <c r="H371" s="236">
        <f>H372+H385+H400+H402+H409+H411</f>
        <v>0</v>
      </c>
      <c r="I371" s="236">
        <f>I372+I385+I400+I402+I409+I411+I413</f>
        <v>1667447.75</v>
      </c>
      <c r="J371" s="236">
        <f>J372+J385+J400+J402+J409+J411+J413</f>
        <v>1667447.75</v>
      </c>
      <c r="K371" s="236">
        <f>K372+K385+K400+K402+K409+K411</f>
        <v>0</v>
      </c>
      <c r="L371" s="236">
        <f t="shared" si="74"/>
        <v>49.433655913832176</v>
      </c>
    </row>
    <row r="372" spans="1:12" s="1" customFormat="1" ht="17.25" customHeight="1">
      <c r="A372" s="307"/>
      <c r="B372" s="307"/>
      <c r="C372" s="117" t="s">
        <v>225</v>
      </c>
      <c r="D372" s="113"/>
      <c r="E372" s="220" t="s">
        <v>345</v>
      </c>
      <c r="F372" s="284">
        <f>G372+H372</f>
        <v>1809000</v>
      </c>
      <c r="G372" s="284">
        <f>SUM(G373:G384)</f>
        <v>1809000</v>
      </c>
      <c r="H372" s="284">
        <f t="shared" ref="H372" si="76">H374+H375+H376+H377+H378+H379+H380+H382+H384</f>
        <v>0</v>
      </c>
      <c r="I372" s="284">
        <f>J372+K372</f>
        <v>912590.94000000006</v>
      </c>
      <c r="J372" s="285">
        <f>J374+J375+J376+J377+J378+J379+J380+J382+J384+J381+J383</f>
        <v>912590.94000000006</v>
      </c>
      <c r="K372" s="285">
        <f>K374+K375+K376+K377+K378+K379+K380+K382+K384</f>
        <v>0</v>
      </c>
      <c r="L372" s="284">
        <f>IFERROR(J372*100/G372,IFERROR(K374*100/H374,"0"))</f>
        <v>50.447260364842457</v>
      </c>
    </row>
    <row r="373" spans="1:12" s="1" customFormat="1" ht="24" customHeight="1">
      <c r="A373" s="308"/>
      <c r="B373" s="308"/>
      <c r="C373" s="316"/>
      <c r="D373" s="271" t="s">
        <v>165</v>
      </c>
      <c r="E373" s="215" t="s">
        <v>181</v>
      </c>
      <c r="F373" s="237">
        <f>G373</f>
        <v>150</v>
      </c>
      <c r="G373" s="237">
        <v>150</v>
      </c>
      <c r="H373" s="237">
        <v>0</v>
      </c>
      <c r="I373" s="237">
        <v>0</v>
      </c>
      <c r="J373" s="239">
        <v>0</v>
      </c>
      <c r="K373" s="239">
        <v>0</v>
      </c>
      <c r="L373" s="237">
        <v>0</v>
      </c>
    </row>
    <row r="374" spans="1:12" s="1" customFormat="1" ht="14.1" customHeight="1">
      <c r="A374" s="308"/>
      <c r="B374" s="308"/>
      <c r="C374" s="317"/>
      <c r="D374" s="119" t="s">
        <v>188</v>
      </c>
      <c r="E374" s="204" t="s">
        <v>189</v>
      </c>
      <c r="F374" s="237">
        <f>G374</f>
        <v>1781865</v>
      </c>
      <c r="G374" s="237">
        <v>1781865</v>
      </c>
      <c r="H374" s="237">
        <v>0</v>
      </c>
      <c r="I374" s="239">
        <f>J374</f>
        <v>902290.6</v>
      </c>
      <c r="J374" s="239">
        <v>902290.6</v>
      </c>
      <c r="K374" s="239">
        <v>0</v>
      </c>
      <c r="L374" s="237">
        <f t="shared" si="74"/>
        <v>50.637427639018668</v>
      </c>
    </row>
    <row r="375" spans="1:12" s="1" customFormat="1" ht="15" customHeight="1">
      <c r="A375" s="308"/>
      <c r="B375" s="308"/>
      <c r="C375" s="317"/>
      <c r="D375" s="119" t="s">
        <v>155</v>
      </c>
      <c r="E375" s="213" t="s">
        <v>236</v>
      </c>
      <c r="F375" s="237">
        <f t="shared" ref="F375:F384" si="77">G375</f>
        <v>16235</v>
      </c>
      <c r="G375" s="237">
        <v>16235</v>
      </c>
      <c r="H375" s="237">
        <v>0</v>
      </c>
      <c r="I375" s="239">
        <f t="shared" ref="I375:I384" si="78">J375</f>
        <v>4764.7299999999996</v>
      </c>
      <c r="J375" s="239">
        <v>4764.7299999999996</v>
      </c>
      <c r="K375" s="239">
        <v>0</v>
      </c>
      <c r="L375" s="237">
        <f t="shared" si="74"/>
        <v>29.348506313520168</v>
      </c>
    </row>
    <row r="376" spans="1:12" s="1" customFormat="1" ht="14.1" customHeight="1">
      <c r="A376" s="308"/>
      <c r="B376" s="308"/>
      <c r="C376" s="317"/>
      <c r="D376" s="119" t="s">
        <v>156</v>
      </c>
      <c r="E376" s="213" t="s">
        <v>160</v>
      </c>
      <c r="F376" s="237">
        <f t="shared" si="77"/>
        <v>2000</v>
      </c>
      <c r="G376" s="237">
        <v>2000</v>
      </c>
      <c r="H376" s="237">
        <v>0</v>
      </c>
      <c r="I376" s="239">
        <f t="shared" si="78"/>
        <v>1621.37</v>
      </c>
      <c r="J376" s="239">
        <v>1621.37</v>
      </c>
      <c r="K376" s="239">
        <v>0</v>
      </c>
      <c r="L376" s="237">
        <f t="shared" si="74"/>
        <v>81.0685</v>
      </c>
    </row>
    <row r="377" spans="1:12" s="1" customFormat="1" ht="14.1" customHeight="1">
      <c r="A377" s="308"/>
      <c r="B377" s="308"/>
      <c r="C377" s="317"/>
      <c r="D377" s="119" t="s">
        <v>141</v>
      </c>
      <c r="E377" s="213" t="s">
        <v>142</v>
      </c>
      <c r="F377" s="237">
        <f t="shared" si="77"/>
        <v>3000</v>
      </c>
      <c r="G377" s="237">
        <v>3000</v>
      </c>
      <c r="H377" s="237">
        <v>0</v>
      </c>
      <c r="I377" s="239">
        <f t="shared" si="78"/>
        <v>1029.31</v>
      </c>
      <c r="J377" s="239">
        <v>1029.31</v>
      </c>
      <c r="K377" s="239">
        <v>0</v>
      </c>
      <c r="L377" s="237">
        <f t="shared" si="74"/>
        <v>34.310333333333332</v>
      </c>
    </row>
    <row r="378" spans="1:12" s="1" customFormat="1" ht="39" customHeight="1">
      <c r="A378" s="308"/>
      <c r="B378" s="308"/>
      <c r="C378" s="317"/>
      <c r="D378" s="119" t="s">
        <v>143</v>
      </c>
      <c r="E378" s="213" t="s">
        <v>341</v>
      </c>
      <c r="F378" s="237">
        <f t="shared" si="77"/>
        <v>400</v>
      </c>
      <c r="G378" s="237">
        <v>400</v>
      </c>
      <c r="H378" s="237">
        <v>0</v>
      </c>
      <c r="I378" s="239">
        <f t="shared" si="78"/>
        <v>128.38999999999999</v>
      </c>
      <c r="J378" s="239">
        <v>128.38999999999999</v>
      </c>
      <c r="K378" s="239">
        <v>0</v>
      </c>
      <c r="L378" s="237">
        <f t="shared" si="74"/>
        <v>32.097499999999997</v>
      </c>
    </row>
    <row r="379" spans="1:12" s="1" customFormat="1" ht="14.1" hidden="1" customHeight="1">
      <c r="A379" s="308"/>
      <c r="B379" s="308"/>
      <c r="C379" s="317"/>
      <c r="D379" s="76" t="s">
        <v>145</v>
      </c>
      <c r="E379" s="204" t="s">
        <v>146</v>
      </c>
      <c r="F379" s="237">
        <f t="shared" si="77"/>
        <v>0</v>
      </c>
      <c r="G379" s="237">
        <v>0</v>
      </c>
      <c r="H379" s="237">
        <v>0</v>
      </c>
      <c r="I379" s="239">
        <f t="shared" si="78"/>
        <v>0</v>
      </c>
      <c r="J379" s="239">
        <v>0</v>
      </c>
      <c r="K379" s="239">
        <v>0</v>
      </c>
      <c r="L379" s="237">
        <f t="shared" ref="L379" si="79">IFERROR(J380*100/G380,IFERROR(K380*100/H380,"0"))</f>
        <v>60</v>
      </c>
    </row>
    <row r="380" spans="1:12" s="1" customFormat="1" ht="14.1" customHeight="1">
      <c r="A380" s="308"/>
      <c r="B380" s="308"/>
      <c r="C380" s="317"/>
      <c r="D380" s="119" t="s">
        <v>147</v>
      </c>
      <c r="E380" s="204" t="s">
        <v>148</v>
      </c>
      <c r="F380" s="237">
        <f t="shared" si="77"/>
        <v>1000</v>
      </c>
      <c r="G380" s="237">
        <v>1000</v>
      </c>
      <c r="H380" s="237">
        <v>0</v>
      </c>
      <c r="I380" s="239">
        <f t="shared" si="78"/>
        <v>600</v>
      </c>
      <c r="J380" s="239">
        <v>600</v>
      </c>
      <c r="K380" s="239">
        <v>0</v>
      </c>
      <c r="L380" s="237">
        <f t="shared" ref="L380:L392" si="80">IFERROR(J380*100/G380,IFERROR(K381*100/H381,"0"))</f>
        <v>60</v>
      </c>
    </row>
    <row r="381" spans="1:12" s="31" customFormat="1" ht="14.1" customHeight="1">
      <c r="A381" s="308"/>
      <c r="B381" s="308"/>
      <c r="C381" s="317"/>
      <c r="D381" s="119" t="s">
        <v>153</v>
      </c>
      <c r="E381" s="208" t="s">
        <v>154</v>
      </c>
      <c r="F381" s="237">
        <f t="shared" si="77"/>
        <v>150</v>
      </c>
      <c r="G381" s="237">
        <v>150</v>
      </c>
      <c r="H381" s="237">
        <v>0</v>
      </c>
      <c r="I381" s="237">
        <f t="shared" si="78"/>
        <v>0</v>
      </c>
      <c r="J381" s="237">
        <v>0</v>
      </c>
      <c r="K381" s="237">
        <v>0</v>
      </c>
      <c r="L381" s="237">
        <f t="shared" si="80"/>
        <v>0</v>
      </c>
    </row>
    <row r="382" spans="1:12" s="1" customFormat="1" ht="14.1" customHeight="1">
      <c r="A382" s="308"/>
      <c r="B382" s="308"/>
      <c r="C382" s="317"/>
      <c r="D382" s="119" t="s">
        <v>137</v>
      </c>
      <c r="E382" s="213" t="s">
        <v>138</v>
      </c>
      <c r="F382" s="237">
        <f t="shared" si="77"/>
        <v>2570</v>
      </c>
      <c r="G382" s="237">
        <v>2570</v>
      </c>
      <c r="H382" s="237">
        <v>0</v>
      </c>
      <c r="I382" s="239">
        <f t="shared" si="78"/>
        <v>836.54</v>
      </c>
      <c r="J382" s="239">
        <v>836.54</v>
      </c>
      <c r="K382" s="239">
        <v>0</v>
      </c>
      <c r="L382" s="237">
        <f t="shared" si="80"/>
        <v>32.550194552529184</v>
      </c>
    </row>
    <row r="383" spans="1:12" s="31" customFormat="1" ht="24.4" customHeight="1">
      <c r="A383" s="308"/>
      <c r="B383" s="308"/>
      <c r="C383" s="317"/>
      <c r="D383" s="119" t="s">
        <v>158</v>
      </c>
      <c r="E383" s="224" t="s">
        <v>231</v>
      </c>
      <c r="F383" s="237">
        <f t="shared" si="77"/>
        <v>1230</v>
      </c>
      <c r="G383" s="237">
        <v>1230</v>
      </c>
      <c r="H383" s="237">
        <v>0</v>
      </c>
      <c r="I383" s="237">
        <f t="shared" si="78"/>
        <v>920</v>
      </c>
      <c r="J383" s="237">
        <v>920</v>
      </c>
      <c r="K383" s="237">
        <v>0</v>
      </c>
      <c r="L383" s="237">
        <f t="shared" si="80"/>
        <v>74.796747967479675</v>
      </c>
    </row>
    <row r="384" spans="1:12" s="1" customFormat="1" ht="24" customHeight="1">
      <c r="A384" s="308"/>
      <c r="B384" s="308"/>
      <c r="C384" s="318"/>
      <c r="D384" s="76" t="s">
        <v>159</v>
      </c>
      <c r="E384" s="215" t="s">
        <v>173</v>
      </c>
      <c r="F384" s="237">
        <f t="shared" si="77"/>
        <v>400</v>
      </c>
      <c r="G384" s="237">
        <v>400</v>
      </c>
      <c r="H384" s="237">
        <v>0</v>
      </c>
      <c r="I384" s="239">
        <f t="shared" si="78"/>
        <v>400</v>
      </c>
      <c r="J384" s="239">
        <v>400</v>
      </c>
      <c r="K384" s="239">
        <v>0</v>
      </c>
      <c r="L384" s="237">
        <f t="shared" si="80"/>
        <v>100</v>
      </c>
    </row>
    <row r="385" spans="1:12" s="2" customFormat="1" ht="69.75" customHeight="1">
      <c r="A385" s="308"/>
      <c r="B385" s="308"/>
      <c r="C385" s="117" t="s">
        <v>226</v>
      </c>
      <c r="D385" s="113"/>
      <c r="E385" s="220" t="s">
        <v>293</v>
      </c>
      <c r="F385" s="284">
        <f>G385</f>
        <v>1361973.71</v>
      </c>
      <c r="G385" s="284">
        <f>SUM(G386:G399)</f>
        <v>1361973.71</v>
      </c>
      <c r="H385" s="284">
        <f t="shared" ref="H385:K385" si="81">H386+H387+H388+H389+H390+H391+H392+H393+H395+H396+H397+H398+H399</f>
        <v>0</v>
      </c>
      <c r="I385" s="284">
        <f t="shared" si="81"/>
        <v>708006.44</v>
      </c>
      <c r="J385" s="284">
        <f t="shared" si="81"/>
        <v>708006.44</v>
      </c>
      <c r="K385" s="284">
        <f t="shared" si="81"/>
        <v>0</v>
      </c>
      <c r="L385" s="284">
        <f t="shared" si="80"/>
        <v>51.983855106865462</v>
      </c>
    </row>
    <row r="386" spans="1:12" s="1" customFormat="1" ht="24" customHeight="1">
      <c r="A386" s="308"/>
      <c r="B386" s="308"/>
      <c r="C386" s="316"/>
      <c r="D386" s="119" t="s">
        <v>165</v>
      </c>
      <c r="E386" s="215" t="s">
        <v>181</v>
      </c>
      <c r="F386" s="237">
        <f>G386</f>
        <v>150</v>
      </c>
      <c r="G386" s="237">
        <v>150</v>
      </c>
      <c r="H386" s="237">
        <v>0</v>
      </c>
      <c r="I386" s="239">
        <f>J386</f>
        <v>0</v>
      </c>
      <c r="J386" s="239">
        <v>0</v>
      </c>
      <c r="K386" s="239">
        <v>0</v>
      </c>
      <c r="L386" s="237">
        <f t="shared" si="80"/>
        <v>0</v>
      </c>
    </row>
    <row r="387" spans="1:12" s="1" customFormat="1" ht="14.1" customHeight="1">
      <c r="A387" s="308"/>
      <c r="B387" s="308"/>
      <c r="C387" s="317"/>
      <c r="D387" s="119" t="s">
        <v>188</v>
      </c>
      <c r="E387" s="204" t="s">
        <v>189</v>
      </c>
      <c r="F387" s="237">
        <f t="shared" ref="F387:F399" si="82">G387</f>
        <v>1226700</v>
      </c>
      <c r="G387" s="237">
        <v>1226700</v>
      </c>
      <c r="H387" s="237">
        <v>0</v>
      </c>
      <c r="I387" s="239">
        <f t="shared" ref="I387:I399" si="83">J387</f>
        <v>643070.81000000006</v>
      </c>
      <c r="J387" s="239">
        <v>643070.81000000006</v>
      </c>
      <c r="K387" s="239">
        <v>0</v>
      </c>
      <c r="L387" s="237">
        <f t="shared" si="80"/>
        <v>52.422826281894523</v>
      </c>
    </row>
    <row r="388" spans="1:12" s="1" customFormat="1" ht="16.5" customHeight="1">
      <c r="A388" s="308"/>
      <c r="B388" s="308"/>
      <c r="C388" s="317"/>
      <c r="D388" s="76" t="s">
        <v>155</v>
      </c>
      <c r="E388" s="213" t="s">
        <v>236</v>
      </c>
      <c r="F388" s="237">
        <f t="shared" si="82"/>
        <v>43323.71</v>
      </c>
      <c r="G388" s="237">
        <v>43323.71</v>
      </c>
      <c r="H388" s="237">
        <v>0</v>
      </c>
      <c r="I388" s="239">
        <f t="shared" si="83"/>
        <v>21243.39</v>
      </c>
      <c r="J388" s="239">
        <v>21243.39</v>
      </c>
      <c r="K388" s="239">
        <v>0</v>
      </c>
      <c r="L388" s="237">
        <f t="shared" si="80"/>
        <v>49.034097033702793</v>
      </c>
    </row>
    <row r="389" spans="1:12" s="1" customFormat="1" ht="14.1" customHeight="1">
      <c r="A389" s="308"/>
      <c r="B389" s="308"/>
      <c r="C389" s="317"/>
      <c r="D389" s="119" t="s">
        <v>156</v>
      </c>
      <c r="E389" s="213" t="s">
        <v>160</v>
      </c>
      <c r="F389" s="237">
        <f t="shared" si="82"/>
        <v>3300</v>
      </c>
      <c r="G389" s="237">
        <v>3300</v>
      </c>
      <c r="H389" s="237">
        <v>0</v>
      </c>
      <c r="I389" s="239">
        <f t="shared" si="83"/>
        <v>3034.75</v>
      </c>
      <c r="J389" s="239">
        <v>3034.75</v>
      </c>
      <c r="K389" s="239">
        <v>0</v>
      </c>
      <c r="L389" s="237">
        <f t="shared" si="80"/>
        <v>91.962121212121218</v>
      </c>
    </row>
    <row r="390" spans="1:12" s="1" customFormat="1" ht="14.1" customHeight="1">
      <c r="A390" s="308"/>
      <c r="B390" s="308"/>
      <c r="C390" s="317"/>
      <c r="D390" s="119" t="s">
        <v>141</v>
      </c>
      <c r="E390" s="213" t="s">
        <v>142</v>
      </c>
      <c r="F390" s="237">
        <f t="shared" si="82"/>
        <v>67800</v>
      </c>
      <c r="G390" s="237">
        <v>67800</v>
      </c>
      <c r="H390" s="237">
        <v>0</v>
      </c>
      <c r="I390" s="239">
        <f t="shared" si="83"/>
        <v>30505.56</v>
      </c>
      <c r="J390" s="239">
        <v>30505.56</v>
      </c>
      <c r="K390" s="239">
        <v>0</v>
      </c>
      <c r="L390" s="237">
        <f t="shared" si="80"/>
        <v>44.993451327433625</v>
      </c>
    </row>
    <row r="391" spans="1:12" s="1" customFormat="1" ht="37.5" customHeight="1">
      <c r="A391" s="308"/>
      <c r="B391" s="308"/>
      <c r="C391" s="317"/>
      <c r="D391" s="119" t="s">
        <v>143</v>
      </c>
      <c r="E391" s="213" t="s">
        <v>341</v>
      </c>
      <c r="F391" s="237">
        <f t="shared" si="82"/>
        <v>1100</v>
      </c>
      <c r="G391" s="237">
        <v>1100</v>
      </c>
      <c r="H391" s="237">
        <v>0</v>
      </c>
      <c r="I391" s="239">
        <f t="shared" si="83"/>
        <v>0</v>
      </c>
      <c r="J391" s="239">
        <v>0</v>
      </c>
      <c r="K391" s="239">
        <v>0</v>
      </c>
      <c r="L391" s="237">
        <f t="shared" si="80"/>
        <v>0</v>
      </c>
    </row>
    <row r="392" spans="1:12" s="1" customFormat="1" ht="14.1" customHeight="1">
      <c r="A392" s="308"/>
      <c r="B392" s="308"/>
      <c r="C392" s="317"/>
      <c r="D392" s="76" t="s">
        <v>147</v>
      </c>
      <c r="E392" s="204" t="s">
        <v>148</v>
      </c>
      <c r="F392" s="237">
        <f t="shared" si="82"/>
        <v>4100</v>
      </c>
      <c r="G392" s="237">
        <v>4100</v>
      </c>
      <c r="H392" s="237">
        <v>0</v>
      </c>
      <c r="I392" s="239">
        <f t="shared" si="83"/>
        <v>1957.32</v>
      </c>
      <c r="J392" s="239">
        <v>1957.32</v>
      </c>
      <c r="K392" s="239">
        <v>0</v>
      </c>
      <c r="L392" s="237">
        <f t="shared" si="80"/>
        <v>47.739512195121954</v>
      </c>
    </row>
    <row r="393" spans="1:12" s="1" customFormat="1" ht="14.1" customHeight="1">
      <c r="A393" s="308"/>
      <c r="B393" s="308"/>
      <c r="C393" s="317"/>
      <c r="D393" s="119" t="s">
        <v>153</v>
      </c>
      <c r="E393" s="204" t="s">
        <v>154</v>
      </c>
      <c r="F393" s="237">
        <f t="shared" si="82"/>
        <v>600</v>
      </c>
      <c r="G393" s="237">
        <v>600</v>
      </c>
      <c r="H393" s="237">
        <v>0</v>
      </c>
      <c r="I393" s="239">
        <f t="shared" si="83"/>
        <v>579.84</v>
      </c>
      <c r="J393" s="239">
        <v>579.84</v>
      </c>
      <c r="K393" s="239">
        <v>0</v>
      </c>
      <c r="L393" s="237">
        <f>I393/G393*100</f>
        <v>96.64</v>
      </c>
    </row>
    <row r="394" spans="1:12" s="1" customFormat="1" ht="14.1" customHeight="1">
      <c r="A394" s="308"/>
      <c r="B394" s="308"/>
      <c r="C394" s="317"/>
      <c r="D394" s="248" t="s">
        <v>169</v>
      </c>
      <c r="E394" s="227" t="s">
        <v>172</v>
      </c>
      <c r="F394" s="237">
        <f t="shared" si="82"/>
        <v>200</v>
      </c>
      <c r="G394" s="237">
        <v>200</v>
      </c>
      <c r="H394" s="237">
        <v>0</v>
      </c>
      <c r="I394" s="239">
        <f t="shared" si="83"/>
        <v>0</v>
      </c>
      <c r="J394" s="239">
        <v>0</v>
      </c>
      <c r="K394" s="239"/>
      <c r="L394" s="237">
        <f>I394/G394*100</f>
        <v>0</v>
      </c>
    </row>
    <row r="395" spans="1:12" s="1" customFormat="1" ht="14.1" customHeight="1">
      <c r="A395" s="308"/>
      <c r="B395" s="308"/>
      <c r="C395" s="317"/>
      <c r="D395" s="76" t="s">
        <v>137</v>
      </c>
      <c r="E395" s="213" t="s">
        <v>138</v>
      </c>
      <c r="F395" s="237">
        <f t="shared" si="82"/>
        <v>11600</v>
      </c>
      <c r="G395" s="237">
        <v>11600</v>
      </c>
      <c r="H395" s="237">
        <v>0</v>
      </c>
      <c r="I395" s="239">
        <f t="shared" si="83"/>
        <v>5942.83</v>
      </c>
      <c r="J395" s="239">
        <v>5942.83</v>
      </c>
      <c r="K395" s="239">
        <v>0</v>
      </c>
      <c r="L395" s="237">
        <f>IFERROR(J395*100/G395,IFERROR(K396*100/H396,"0"))</f>
        <v>51.231293103448273</v>
      </c>
    </row>
    <row r="396" spans="1:12" s="1" customFormat="1" ht="24" customHeight="1">
      <c r="A396" s="308"/>
      <c r="B396" s="308"/>
      <c r="C396" s="317"/>
      <c r="D396" s="119" t="s">
        <v>170</v>
      </c>
      <c r="E396" s="215" t="s">
        <v>203</v>
      </c>
      <c r="F396" s="237">
        <f t="shared" si="82"/>
        <v>600</v>
      </c>
      <c r="G396" s="237">
        <v>600</v>
      </c>
      <c r="H396" s="237">
        <v>0</v>
      </c>
      <c r="I396" s="239">
        <f t="shared" si="83"/>
        <v>88.34</v>
      </c>
      <c r="J396" s="239">
        <v>88.34</v>
      </c>
      <c r="K396" s="239">
        <v>0</v>
      </c>
      <c r="L396" s="237">
        <f>IFERROR(J396*100/G396,IFERROR(K397*100/H397,"0"))</f>
        <v>14.723333333333333</v>
      </c>
    </row>
    <row r="397" spans="1:12" s="1" customFormat="1" ht="14.1" customHeight="1">
      <c r="A397" s="308"/>
      <c r="B397" s="308"/>
      <c r="C397" s="317"/>
      <c r="D397" s="119" t="s">
        <v>157</v>
      </c>
      <c r="E397" s="213" t="s">
        <v>161</v>
      </c>
      <c r="F397" s="237">
        <f t="shared" si="82"/>
        <v>300</v>
      </c>
      <c r="G397" s="237">
        <v>300</v>
      </c>
      <c r="H397" s="237">
        <v>0</v>
      </c>
      <c r="I397" s="239">
        <f t="shared" si="83"/>
        <v>112.6</v>
      </c>
      <c r="J397" s="239">
        <v>112.6</v>
      </c>
      <c r="K397" s="239">
        <v>0</v>
      </c>
      <c r="L397" s="237">
        <f>IFERROR(J397*100/G397,IFERROR(K398*100/H398,"0"))</f>
        <v>37.533333333333331</v>
      </c>
    </row>
    <row r="398" spans="1:12" s="1" customFormat="1" ht="22.7" customHeight="1">
      <c r="A398" s="308"/>
      <c r="B398" s="308"/>
      <c r="C398" s="317"/>
      <c r="D398" s="119" t="s">
        <v>158</v>
      </c>
      <c r="E398" s="215" t="s">
        <v>231</v>
      </c>
      <c r="F398" s="237">
        <f t="shared" si="82"/>
        <v>1230</v>
      </c>
      <c r="G398" s="237">
        <v>1230</v>
      </c>
      <c r="H398" s="237">
        <v>0</v>
      </c>
      <c r="I398" s="239">
        <f t="shared" si="83"/>
        <v>920</v>
      </c>
      <c r="J398" s="239">
        <v>920</v>
      </c>
      <c r="K398" s="239">
        <v>0</v>
      </c>
      <c r="L398" s="237">
        <f>I398/F398*100</f>
        <v>74.796747967479675</v>
      </c>
    </row>
    <row r="399" spans="1:12" s="1" customFormat="1" ht="30" customHeight="1">
      <c r="A399" s="308"/>
      <c r="B399" s="308"/>
      <c r="C399" s="318"/>
      <c r="D399" s="119" t="s">
        <v>159</v>
      </c>
      <c r="E399" s="215" t="s">
        <v>173</v>
      </c>
      <c r="F399" s="237">
        <f t="shared" si="82"/>
        <v>970</v>
      </c>
      <c r="G399" s="237">
        <v>970</v>
      </c>
      <c r="H399" s="237">
        <v>0</v>
      </c>
      <c r="I399" s="239">
        <f t="shared" si="83"/>
        <v>551</v>
      </c>
      <c r="J399" s="239">
        <v>551</v>
      </c>
      <c r="K399" s="239">
        <v>0</v>
      </c>
      <c r="L399" s="237">
        <f t="shared" ref="L399:L406" si="84">IFERROR(J399*100/G399,IFERROR(K400*100/H400,"0"))</f>
        <v>56.804123711340203</v>
      </c>
    </row>
    <row r="400" spans="1:12" s="1" customFormat="1" ht="12" customHeight="1">
      <c r="A400" s="308"/>
      <c r="B400" s="308"/>
      <c r="C400" s="75" t="s">
        <v>227</v>
      </c>
      <c r="D400" s="76"/>
      <c r="E400" s="220" t="s">
        <v>243</v>
      </c>
      <c r="F400" s="284">
        <f>F401</f>
        <v>503</v>
      </c>
      <c r="G400" s="284">
        <f>G401</f>
        <v>503</v>
      </c>
      <c r="H400" s="284">
        <f>H401</f>
        <v>0</v>
      </c>
      <c r="I400" s="284">
        <f t="shared" ref="I400:K400" si="85">I401</f>
        <v>0</v>
      </c>
      <c r="J400" s="284">
        <f t="shared" si="85"/>
        <v>0</v>
      </c>
      <c r="K400" s="284">
        <f t="shared" si="85"/>
        <v>0</v>
      </c>
      <c r="L400" s="284">
        <f t="shared" si="84"/>
        <v>0</v>
      </c>
    </row>
    <row r="401" spans="1:12" s="1" customFormat="1" ht="15.6" customHeight="1">
      <c r="A401" s="308"/>
      <c r="B401" s="308"/>
      <c r="C401" s="117"/>
      <c r="D401" s="119" t="s">
        <v>147</v>
      </c>
      <c r="E401" s="204" t="s">
        <v>148</v>
      </c>
      <c r="F401" s="237">
        <f>G401</f>
        <v>503</v>
      </c>
      <c r="G401" s="237">
        <v>503</v>
      </c>
      <c r="H401" s="237">
        <v>0</v>
      </c>
      <c r="I401" s="239">
        <f>J401</f>
        <v>0</v>
      </c>
      <c r="J401" s="239">
        <v>0</v>
      </c>
      <c r="K401" s="239">
        <v>0</v>
      </c>
      <c r="L401" s="237">
        <f t="shared" si="84"/>
        <v>0</v>
      </c>
    </row>
    <row r="402" spans="1:12" s="1" customFormat="1" ht="15.75" customHeight="1">
      <c r="A402" s="308"/>
      <c r="B402" s="308"/>
      <c r="C402" s="117" t="s">
        <v>228</v>
      </c>
      <c r="D402" s="113"/>
      <c r="E402" s="220" t="s">
        <v>129</v>
      </c>
      <c r="F402" s="284">
        <f>G402+H402</f>
        <v>115700</v>
      </c>
      <c r="G402" s="284">
        <f>G403+G404+G405+G406+G408</f>
        <v>115700</v>
      </c>
      <c r="H402" s="284">
        <f>H405+H406+H407</f>
        <v>0</v>
      </c>
      <c r="I402" s="284">
        <f>J402+K402</f>
        <v>12180.849999999999</v>
      </c>
      <c r="J402" s="284">
        <f>J403+J404+J405+J406+J408</f>
        <v>12180.849999999999</v>
      </c>
      <c r="K402" s="284">
        <f>K405+K406+K407</f>
        <v>0</v>
      </c>
      <c r="L402" s="284">
        <f t="shared" si="84"/>
        <v>10.527960242005184</v>
      </c>
    </row>
    <row r="403" spans="1:12" s="31" customFormat="1" ht="14.1" customHeight="1">
      <c r="A403" s="308"/>
      <c r="B403" s="308"/>
      <c r="C403" s="319"/>
      <c r="D403" s="119" t="s">
        <v>188</v>
      </c>
      <c r="E403" s="208" t="s">
        <v>189</v>
      </c>
      <c r="F403" s="237">
        <f>G403+H403</f>
        <v>93300</v>
      </c>
      <c r="G403" s="237">
        <v>93300</v>
      </c>
      <c r="H403" s="237">
        <v>0</v>
      </c>
      <c r="I403" s="237">
        <f>J403+K403</f>
        <v>0</v>
      </c>
      <c r="J403" s="237">
        <v>0</v>
      </c>
      <c r="K403" s="237">
        <v>0</v>
      </c>
      <c r="L403" s="237">
        <f t="shared" si="84"/>
        <v>0</v>
      </c>
    </row>
    <row r="404" spans="1:12" s="31" customFormat="1" ht="12.75" customHeight="1">
      <c r="A404" s="308"/>
      <c r="B404" s="308"/>
      <c r="C404" s="320"/>
      <c r="D404" s="119" t="s">
        <v>155</v>
      </c>
      <c r="E404" s="214" t="s">
        <v>236</v>
      </c>
      <c r="F404" s="237">
        <f>G404+H404</f>
        <v>16600</v>
      </c>
      <c r="G404" s="237">
        <v>16600</v>
      </c>
      <c r="H404" s="237">
        <v>0</v>
      </c>
      <c r="I404" s="237">
        <f>J404+K404</f>
        <v>9730.83</v>
      </c>
      <c r="J404" s="237">
        <v>9730.83</v>
      </c>
      <c r="K404" s="237">
        <v>0</v>
      </c>
      <c r="L404" s="237">
        <f t="shared" si="84"/>
        <v>58.619457831325299</v>
      </c>
    </row>
    <row r="405" spans="1:12" s="31" customFormat="1" ht="14.1" customHeight="1">
      <c r="A405" s="308"/>
      <c r="B405" s="308"/>
      <c r="C405" s="320"/>
      <c r="D405" s="119" t="s">
        <v>141</v>
      </c>
      <c r="E405" s="214" t="s">
        <v>142</v>
      </c>
      <c r="F405" s="237">
        <f>G405</f>
        <v>3000</v>
      </c>
      <c r="G405" s="237">
        <v>3000</v>
      </c>
      <c r="H405" s="237">
        <v>0</v>
      </c>
      <c r="I405" s="237">
        <f>J405</f>
        <v>1546.49</v>
      </c>
      <c r="J405" s="237">
        <v>1546.49</v>
      </c>
      <c r="K405" s="237">
        <v>0</v>
      </c>
      <c r="L405" s="237">
        <f t="shared" si="84"/>
        <v>51.549666666666667</v>
      </c>
    </row>
    <row r="406" spans="1:12" s="31" customFormat="1" ht="36" customHeight="1">
      <c r="A406" s="308"/>
      <c r="B406" s="308"/>
      <c r="C406" s="320"/>
      <c r="D406" s="119" t="s">
        <v>143</v>
      </c>
      <c r="E406" s="214" t="s">
        <v>341</v>
      </c>
      <c r="F406" s="237">
        <f t="shared" ref="F406:F408" si="86">G406</f>
        <v>500</v>
      </c>
      <c r="G406" s="237">
        <v>500</v>
      </c>
      <c r="H406" s="237">
        <v>0</v>
      </c>
      <c r="I406" s="237">
        <f t="shared" ref="I406:I408" si="87">J406</f>
        <v>211.3</v>
      </c>
      <c r="J406" s="237">
        <v>211.3</v>
      </c>
      <c r="K406" s="237">
        <v>0</v>
      </c>
      <c r="L406" s="237">
        <f t="shared" si="84"/>
        <v>42.26</v>
      </c>
    </row>
    <row r="407" spans="1:12" s="31" customFormat="1" ht="15.6" hidden="1" customHeight="1">
      <c r="A407" s="308"/>
      <c r="B407" s="308"/>
      <c r="C407" s="320"/>
      <c r="D407" s="119" t="s">
        <v>145</v>
      </c>
      <c r="E407" s="208" t="s">
        <v>146</v>
      </c>
      <c r="F407" s="237">
        <f t="shared" si="86"/>
        <v>0</v>
      </c>
      <c r="G407" s="237">
        <v>0</v>
      </c>
      <c r="H407" s="237">
        <v>0</v>
      </c>
      <c r="I407" s="237">
        <f t="shared" si="87"/>
        <v>0</v>
      </c>
      <c r="J407" s="237">
        <v>0</v>
      </c>
      <c r="K407" s="237">
        <v>0</v>
      </c>
      <c r="L407" s="237" t="str">
        <f>IFERROR(#REF!*100/#REF!,IFERROR(#REF!*100/#REF!,"0"))</f>
        <v>0</v>
      </c>
    </row>
    <row r="408" spans="1:12" s="31" customFormat="1" ht="14.1" customHeight="1">
      <c r="A408" s="308"/>
      <c r="B408" s="308"/>
      <c r="C408" s="321"/>
      <c r="D408" s="119" t="s">
        <v>157</v>
      </c>
      <c r="E408" s="214" t="s">
        <v>161</v>
      </c>
      <c r="F408" s="237">
        <f t="shared" si="86"/>
        <v>2300</v>
      </c>
      <c r="G408" s="237">
        <v>2300</v>
      </c>
      <c r="H408" s="237">
        <v>0</v>
      </c>
      <c r="I408" s="237">
        <f t="shared" si="87"/>
        <v>692.23</v>
      </c>
      <c r="J408" s="237">
        <v>692.23</v>
      </c>
      <c r="K408" s="237">
        <v>0</v>
      </c>
      <c r="L408" s="237">
        <f t="shared" ref="L408:L411" si="88">IFERROR(J408*100/G408,IFERROR(K409*100/H409,"0"))</f>
        <v>30.096956521739131</v>
      </c>
    </row>
    <row r="409" spans="1:12" s="1" customFormat="1" ht="21" customHeight="1">
      <c r="A409" s="308"/>
      <c r="B409" s="308"/>
      <c r="C409" s="117" t="s">
        <v>229</v>
      </c>
      <c r="D409" s="113"/>
      <c r="E409" s="220" t="s">
        <v>244</v>
      </c>
      <c r="F409" s="284">
        <f>F410</f>
        <v>10600</v>
      </c>
      <c r="G409" s="284">
        <f>G410</f>
        <v>10600</v>
      </c>
      <c r="H409" s="284">
        <f t="shared" ref="H409:K409" si="89">H410</f>
        <v>0</v>
      </c>
      <c r="I409" s="284">
        <f t="shared" si="89"/>
        <v>3470</v>
      </c>
      <c r="J409" s="284">
        <f t="shared" si="89"/>
        <v>3470</v>
      </c>
      <c r="K409" s="284">
        <f t="shared" si="89"/>
        <v>0</v>
      </c>
      <c r="L409" s="284">
        <f t="shared" si="88"/>
        <v>32.735849056603776</v>
      </c>
    </row>
    <row r="410" spans="1:12" s="1" customFormat="1" ht="15.6" customHeight="1">
      <c r="A410" s="308"/>
      <c r="B410" s="308"/>
      <c r="C410" s="117"/>
      <c r="D410" s="119" t="s">
        <v>188</v>
      </c>
      <c r="E410" s="208" t="s">
        <v>189</v>
      </c>
      <c r="F410" s="237">
        <f>G410</f>
        <v>10600</v>
      </c>
      <c r="G410" s="237">
        <v>10600</v>
      </c>
      <c r="H410" s="237">
        <v>0</v>
      </c>
      <c r="I410" s="239">
        <f>J410</f>
        <v>3470</v>
      </c>
      <c r="J410" s="239">
        <v>3470</v>
      </c>
      <c r="K410" s="239">
        <v>0</v>
      </c>
      <c r="L410" s="237">
        <f t="shared" si="88"/>
        <v>32.735849056603776</v>
      </c>
    </row>
    <row r="411" spans="1:12" s="1" customFormat="1" ht="33.75" customHeight="1">
      <c r="A411" s="308"/>
      <c r="B411" s="308"/>
      <c r="C411" s="120" t="s">
        <v>230</v>
      </c>
      <c r="D411" s="107"/>
      <c r="E411" s="220" t="s">
        <v>245</v>
      </c>
      <c r="F411" s="284">
        <f>F412</f>
        <v>52325.52</v>
      </c>
      <c r="G411" s="284">
        <f>G412</f>
        <v>52325.52</v>
      </c>
      <c r="H411" s="284">
        <f t="shared" ref="H411:K411" si="90">H412</f>
        <v>0</v>
      </c>
      <c r="I411" s="284">
        <f t="shared" si="90"/>
        <v>21919.62</v>
      </c>
      <c r="J411" s="284">
        <f t="shared" si="90"/>
        <v>21919.62</v>
      </c>
      <c r="K411" s="284">
        <f t="shared" si="90"/>
        <v>0</v>
      </c>
      <c r="L411" s="284">
        <f t="shared" si="88"/>
        <v>41.890878485297428</v>
      </c>
    </row>
    <row r="412" spans="1:12" s="1" customFormat="1" ht="45" customHeight="1">
      <c r="A412" s="308"/>
      <c r="B412" s="308"/>
      <c r="C412" s="117"/>
      <c r="D412" s="76" t="s">
        <v>185</v>
      </c>
      <c r="E412" s="208" t="s">
        <v>186</v>
      </c>
      <c r="F412" s="237">
        <f>G412</f>
        <v>52325.52</v>
      </c>
      <c r="G412" s="237">
        <v>52325.52</v>
      </c>
      <c r="H412" s="237">
        <v>0</v>
      </c>
      <c r="I412" s="239">
        <f>J412</f>
        <v>21919.62</v>
      </c>
      <c r="J412" s="239">
        <v>21919.62</v>
      </c>
      <c r="K412" s="239">
        <v>0</v>
      </c>
      <c r="L412" s="237">
        <f>IFERROR(I412*100/F412,"0")</f>
        <v>41.890878485297428</v>
      </c>
    </row>
    <row r="413" spans="1:12" s="1" customFormat="1" ht="165" customHeight="1">
      <c r="A413" s="249"/>
      <c r="B413" s="249"/>
      <c r="C413" s="253" t="s">
        <v>332</v>
      </c>
      <c r="D413" s="76"/>
      <c r="E413" s="235" t="s">
        <v>352</v>
      </c>
      <c r="F413" s="284">
        <f>G414</f>
        <v>23000</v>
      </c>
      <c r="G413" s="284">
        <f>G414</f>
        <v>23000</v>
      </c>
      <c r="H413" s="284">
        <f>H414</f>
        <v>0</v>
      </c>
      <c r="I413" s="285">
        <f>I414</f>
        <v>9279.9</v>
      </c>
      <c r="J413" s="285">
        <f>J414</f>
        <v>9279.9</v>
      </c>
      <c r="K413" s="285">
        <f>K414</f>
        <v>0</v>
      </c>
      <c r="L413" s="284">
        <f>I413/F413*100</f>
        <v>40.347391304347823</v>
      </c>
    </row>
    <row r="414" spans="1:12" s="1" customFormat="1" ht="35.25" customHeight="1">
      <c r="A414" s="249"/>
      <c r="B414" s="249"/>
      <c r="C414" s="253"/>
      <c r="D414" s="76" t="s">
        <v>187</v>
      </c>
      <c r="E414" s="215" t="s">
        <v>346</v>
      </c>
      <c r="F414" s="237">
        <f>G414</f>
        <v>23000</v>
      </c>
      <c r="G414" s="237">
        <v>23000</v>
      </c>
      <c r="H414" s="237">
        <v>0</v>
      </c>
      <c r="I414" s="239">
        <f>J414</f>
        <v>9279.9</v>
      </c>
      <c r="J414" s="239">
        <v>9279.9</v>
      </c>
      <c r="K414" s="239">
        <v>0</v>
      </c>
      <c r="L414" s="237">
        <f>I414/F414*100</f>
        <v>40.347391304347823</v>
      </c>
    </row>
    <row r="415" spans="1:12" s="1" customFormat="1" ht="57" customHeight="1">
      <c r="A415" s="115" t="s">
        <v>256</v>
      </c>
      <c r="B415" s="115" t="s">
        <v>102</v>
      </c>
      <c r="C415" s="81"/>
      <c r="D415" s="82"/>
      <c r="E415" s="103" t="s">
        <v>303</v>
      </c>
      <c r="F415" s="236">
        <f>G415</f>
        <v>543925</v>
      </c>
      <c r="G415" s="236">
        <f>G416+G423+G426+G434+G437+G431+G420</f>
        <v>543925</v>
      </c>
      <c r="H415" s="236">
        <f>H416+H423+H426+H434+H437+H431</f>
        <v>0</v>
      </c>
      <c r="I415" s="236">
        <f>I416+I423+I426+I434+I437+I431</f>
        <v>198334.28000000003</v>
      </c>
      <c r="J415" s="236">
        <f>J416+J423+J426+J434+J437+J431+J420</f>
        <v>198334.28000000003</v>
      </c>
      <c r="K415" s="238">
        <f>K416+K437</f>
        <v>0</v>
      </c>
      <c r="L415" s="236">
        <f>IFERROR(I415*100/F415,"0")</f>
        <v>36.463534494645408</v>
      </c>
    </row>
    <row r="416" spans="1:12" s="2" customFormat="1" ht="22.5">
      <c r="A416" s="121"/>
      <c r="B416" s="121"/>
      <c r="C416" s="94" t="s">
        <v>103</v>
      </c>
      <c r="D416" s="62"/>
      <c r="E416" s="223" t="s">
        <v>347</v>
      </c>
      <c r="F416" s="284">
        <f>G416+H416</f>
        <v>5000</v>
      </c>
      <c r="G416" s="284">
        <f>G417+G418</f>
        <v>5000</v>
      </c>
      <c r="H416" s="284">
        <f>H419</f>
        <v>0</v>
      </c>
      <c r="I416" s="285">
        <f>J416+K416</f>
        <v>0</v>
      </c>
      <c r="J416" s="285">
        <f>J417+J418+J419</f>
        <v>0</v>
      </c>
      <c r="K416" s="285">
        <f>K419</f>
        <v>0</v>
      </c>
      <c r="L416" s="284">
        <f>IFERROR(I416*100/F416,"0")</f>
        <v>0</v>
      </c>
    </row>
    <row r="417" spans="1:12" s="31" customFormat="1" ht="14.25" hidden="1" customHeight="1">
      <c r="A417" s="122"/>
      <c r="B417" s="122"/>
      <c r="C417" s="123"/>
      <c r="D417" s="76" t="s">
        <v>168</v>
      </c>
      <c r="E417" s="225" t="s">
        <v>182</v>
      </c>
      <c r="F417" s="237">
        <f>G417</f>
        <v>0</v>
      </c>
      <c r="G417" s="237">
        <v>0</v>
      </c>
      <c r="H417" s="237">
        <v>0</v>
      </c>
      <c r="I417" s="237">
        <f>J417</f>
        <v>0</v>
      </c>
      <c r="J417" s="237">
        <v>0</v>
      </c>
      <c r="K417" s="237">
        <v>0</v>
      </c>
      <c r="L417" s="237">
        <f t="shared" ref="L417" si="91">IFERROR(I418*100/F418,"0")</f>
        <v>0</v>
      </c>
    </row>
    <row r="418" spans="1:12" s="2" customFormat="1" ht="14.25" customHeight="1">
      <c r="A418" s="125"/>
      <c r="B418" s="125"/>
      <c r="C418" s="126"/>
      <c r="D418" s="55" t="s">
        <v>137</v>
      </c>
      <c r="E418" s="213" t="s">
        <v>138</v>
      </c>
      <c r="F418" s="237">
        <f>G418</f>
        <v>5000</v>
      </c>
      <c r="G418" s="237">
        <v>5000</v>
      </c>
      <c r="H418" s="237">
        <v>0</v>
      </c>
      <c r="I418" s="239">
        <f>J418</f>
        <v>0</v>
      </c>
      <c r="J418" s="239">
        <v>0</v>
      </c>
      <c r="K418" s="239">
        <v>0</v>
      </c>
      <c r="L418" s="237">
        <f>IFERROR(I418*100/F418,"0")</f>
        <v>0</v>
      </c>
    </row>
    <row r="419" spans="1:12" s="2" customFormat="1" ht="22.5" hidden="1">
      <c r="A419" s="125"/>
      <c r="B419" s="125"/>
      <c r="C419" s="126"/>
      <c r="D419" s="55" t="s">
        <v>152</v>
      </c>
      <c r="E419" s="204" t="s">
        <v>200</v>
      </c>
      <c r="F419" s="237">
        <f>H419</f>
        <v>0</v>
      </c>
      <c r="G419" s="237">
        <v>0</v>
      </c>
      <c r="H419" s="237">
        <v>0</v>
      </c>
      <c r="I419" s="239">
        <f>K419</f>
        <v>0</v>
      </c>
      <c r="J419" s="239">
        <v>0</v>
      </c>
      <c r="K419" s="239">
        <v>0</v>
      </c>
      <c r="L419" s="237">
        <v>0</v>
      </c>
    </row>
    <row r="420" spans="1:12" s="2" customFormat="1" ht="12.75">
      <c r="A420" s="125"/>
      <c r="B420" s="125"/>
      <c r="C420" s="94" t="s">
        <v>333</v>
      </c>
      <c r="D420" s="260"/>
      <c r="E420" s="204" t="s">
        <v>334</v>
      </c>
      <c r="F420" s="284">
        <f>G420</f>
        <v>3000</v>
      </c>
      <c r="G420" s="284">
        <f>SUM(G421:G422)</f>
        <v>3000</v>
      </c>
      <c r="H420" s="284">
        <v>0</v>
      </c>
      <c r="I420" s="285">
        <v>0</v>
      </c>
      <c r="J420" s="285">
        <v>0</v>
      </c>
      <c r="K420" s="285">
        <v>0</v>
      </c>
      <c r="L420" s="284">
        <v>0</v>
      </c>
    </row>
    <row r="421" spans="1:12" s="2" customFormat="1" ht="12.75">
      <c r="A421" s="125"/>
      <c r="B421" s="125"/>
      <c r="C421" s="126"/>
      <c r="D421" s="260" t="s">
        <v>147</v>
      </c>
      <c r="E421" s="204" t="s">
        <v>148</v>
      </c>
      <c r="F421" s="237">
        <f>G421</f>
        <v>2000</v>
      </c>
      <c r="G421" s="237">
        <v>2000</v>
      </c>
      <c r="H421" s="237">
        <v>0</v>
      </c>
      <c r="I421" s="239">
        <v>0</v>
      </c>
      <c r="J421" s="239">
        <v>0</v>
      </c>
      <c r="K421" s="239">
        <v>0</v>
      </c>
      <c r="L421" s="237">
        <v>0</v>
      </c>
    </row>
    <row r="422" spans="1:12" s="2" customFormat="1" ht="12.75">
      <c r="A422" s="125"/>
      <c r="B422" s="125"/>
      <c r="C422" s="126"/>
      <c r="D422" s="260" t="s">
        <v>137</v>
      </c>
      <c r="E422" s="213" t="s">
        <v>138</v>
      </c>
      <c r="F422" s="237">
        <f>G422</f>
        <v>1000</v>
      </c>
      <c r="G422" s="237">
        <v>1000</v>
      </c>
      <c r="H422" s="237">
        <v>0</v>
      </c>
      <c r="I422" s="239">
        <v>0</v>
      </c>
      <c r="J422" s="239">
        <v>0</v>
      </c>
      <c r="K422" s="239">
        <v>0</v>
      </c>
      <c r="L422" s="237">
        <v>0</v>
      </c>
    </row>
    <row r="423" spans="1:12" s="2" customFormat="1" ht="27" customHeight="1">
      <c r="A423" s="125"/>
      <c r="B423" s="125"/>
      <c r="C423" s="61" t="s">
        <v>104</v>
      </c>
      <c r="D423" s="62"/>
      <c r="E423" s="203" t="s">
        <v>348</v>
      </c>
      <c r="F423" s="284">
        <f t="shared" ref="F423:F428" si="92">G423</f>
        <v>58000</v>
      </c>
      <c r="G423" s="284">
        <f>G424+G425</f>
        <v>58000</v>
      </c>
      <c r="H423" s="284">
        <f>SUM(H425)</f>
        <v>0</v>
      </c>
      <c r="I423" s="285">
        <f t="shared" ref="I423:I429" si="93">J423</f>
        <v>19013.830000000002</v>
      </c>
      <c r="J423" s="285">
        <f>J424+J425</f>
        <v>19013.830000000002</v>
      </c>
      <c r="K423" s="285">
        <f>SUM(K425)</f>
        <v>0</v>
      </c>
      <c r="L423" s="284">
        <f>IFERROR(I423*100/F423,"0")</f>
        <v>32.782465517241384</v>
      </c>
    </row>
    <row r="424" spans="1:12" s="2" customFormat="1" ht="14.1" customHeight="1">
      <c r="A424" s="125"/>
      <c r="B424" s="125"/>
      <c r="C424" s="61"/>
      <c r="D424" s="55" t="s">
        <v>147</v>
      </c>
      <c r="E424" s="204" t="s">
        <v>148</v>
      </c>
      <c r="F424" s="237">
        <f t="shared" si="92"/>
        <v>22000</v>
      </c>
      <c r="G424" s="237">
        <v>22000</v>
      </c>
      <c r="H424" s="237">
        <v>0</v>
      </c>
      <c r="I424" s="239">
        <f t="shared" si="93"/>
        <v>12913.83</v>
      </c>
      <c r="J424" s="239">
        <v>12913.83</v>
      </c>
      <c r="K424" s="239">
        <v>0</v>
      </c>
      <c r="L424" s="237">
        <f>IFERROR(J424*100/G424,IFERROR(K425*100/H425,"0"))</f>
        <v>58.699227272727271</v>
      </c>
    </row>
    <row r="425" spans="1:12" s="1" customFormat="1" ht="14.1" customHeight="1">
      <c r="A425" s="125"/>
      <c r="B425" s="125"/>
      <c r="C425" s="54"/>
      <c r="D425" s="55" t="s">
        <v>137</v>
      </c>
      <c r="E425" s="213" t="s">
        <v>138</v>
      </c>
      <c r="F425" s="237">
        <f t="shared" si="92"/>
        <v>36000</v>
      </c>
      <c r="G425" s="237">
        <v>36000</v>
      </c>
      <c r="H425" s="237">
        <v>0</v>
      </c>
      <c r="I425" s="239">
        <f t="shared" si="93"/>
        <v>6100</v>
      </c>
      <c r="J425" s="239">
        <v>6100</v>
      </c>
      <c r="K425" s="239">
        <v>0</v>
      </c>
      <c r="L425" s="237">
        <f>IFERROR(I425*100/F425,"0")</f>
        <v>16.944444444444443</v>
      </c>
    </row>
    <row r="426" spans="1:12" s="2" customFormat="1" ht="33.75">
      <c r="A426" s="125"/>
      <c r="B426" s="125"/>
      <c r="C426" s="61" t="s">
        <v>105</v>
      </c>
      <c r="D426" s="62"/>
      <c r="E426" s="203" t="s">
        <v>349</v>
      </c>
      <c r="F426" s="284">
        <f t="shared" si="92"/>
        <v>5000</v>
      </c>
      <c r="G426" s="284">
        <f>G428+G430+G429</f>
        <v>5000</v>
      </c>
      <c r="H426" s="284">
        <f>SUM(H430)</f>
        <v>0</v>
      </c>
      <c r="I426" s="285">
        <f t="shared" si="93"/>
        <v>1134</v>
      </c>
      <c r="J426" s="285">
        <f>J428+J429+J430</f>
        <v>1134</v>
      </c>
      <c r="K426" s="285">
        <f>SUM(K430)</f>
        <v>0</v>
      </c>
      <c r="L426" s="284">
        <f>I426/F426*100</f>
        <v>22.68</v>
      </c>
    </row>
    <row r="427" spans="1:12" s="2" customFormat="1" ht="12.75" hidden="1">
      <c r="A427" s="125"/>
      <c r="B427" s="125"/>
      <c r="C427" s="61"/>
      <c r="D427" s="62"/>
      <c r="E427" s="203"/>
      <c r="F427" s="237"/>
      <c r="G427" s="237"/>
      <c r="H427" s="237"/>
      <c r="I427" s="239"/>
      <c r="J427" s="239"/>
      <c r="K427" s="239"/>
      <c r="L427" s="237">
        <f t="shared" ref="L427" si="94">IFERROR(I428*100/F428,"0")</f>
        <v>0</v>
      </c>
    </row>
    <row r="428" spans="1:12" s="2" customFormat="1" ht="14.1" customHeight="1">
      <c r="A428" s="125"/>
      <c r="B428" s="125"/>
      <c r="C428" s="61"/>
      <c r="D428" s="55" t="s">
        <v>147</v>
      </c>
      <c r="E428" s="204" t="s">
        <v>148</v>
      </c>
      <c r="F428" s="237">
        <f t="shared" si="92"/>
        <v>1000</v>
      </c>
      <c r="G428" s="237">
        <v>1000</v>
      </c>
      <c r="H428" s="237">
        <v>0</v>
      </c>
      <c r="I428" s="239">
        <f t="shared" si="93"/>
        <v>0</v>
      </c>
      <c r="J428" s="239">
        <v>0</v>
      </c>
      <c r="K428" s="239">
        <v>0</v>
      </c>
      <c r="L428" s="237">
        <f>IFERROR(I428*100/F428,"0")</f>
        <v>0</v>
      </c>
    </row>
    <row r="429" spans="1:12" s="2" customFormat="1" ht="14.1" customHeight="1">
      <c r="A429" s="125"/>
      <c r="B429" s="125"/>
      <c r="C429" s="61"/>
      <c r="D429" s="55" t="s">
        <v>137</v>
      </c>
      <c r="E429" s="204" t="s">
        <v>138</v>
      </c>
      <c r="F429" s="237">
        <f>G429</f>
        <v>2000</v>
      </c>
      <c r="G429" s="237">
        <v>2000</v>
      </c>
      <c r="H429" s="237">
        <v>0</v>
      </c>
      <c r="I429" s="239">
        <f t="shared" si="93"/>
        <v>0</v>
      </c>
      <c r="J429" s="239">
        <v>0</v>
      </c>
      <c r="K429" s="239">
        <v>0</v>
      </c>
      <c r="L429" s="237">
        <f>IFERROR(J429*100/G429,IFERROR(K430*100/H430,"0"))</f>
        <v>0</v>
      </c>
    </row>
    <row r="430" spans="1:12" s="1" customFormat="1" ht="14.1" customHeight="1">
      <c r="A430" s="125"/>
      <c r="B430" s="125"/>
      <c r="C430" s="54"/>
      <c r="D430" s="55" t="s">
        <v>139</v>
      </c>
      <c r="E430" s="204" t="s">
        <v>132</v>
      </c>
      <c r="F430" s="237">
        <f t="shared" ref="F430:F442" si="95">G430</f>
        <v>2000</v>
      </c>
      <c r="G430" s="237">
        <v>2000</v>
      </c>
      <c r="H430" s="237">
        <v>0</v>
      </c>
      <c r="I430" s="239">
        <f t="shared" ref="I430:I526" si="96">J430</f>
        <v>1134</v>
      </c>
      <c r="J430" s="239">
        <v>1134</v>
      </c>
      <c r="K430" s="239">
        <v>0</v>
      </c>
      <c r="L430" s="237">
        <f>IFERROR(J430*100/G430,IFERROR(K431*100/H431,"0"))</f>
        <v>56.7</v>
      </c>
    </row>
    <row r="431" spans="1:12" s="48" customFormat="1" ht="18.75" customHeight="1">
      <c r="A431" s="154"/>
      <c r="B431" s="154"/>
      <c r="C431" s="129" t="s">
        <v>224</v>
      </c>
      <c r="D431" s="107"/>
      <c r="E431" s="220" t="s">
        <v>247</v>
      </c>
      <c r="F431" s="284">
        <f>F432+F433</f>
        <v>12000</v>
      </c>
      <c r="G431" s="284">
        <f>G432+G433</f>
        <v>12000</v>
      </c>
      <c r="H431" s="284">
        <f t="shared" ref="H431:K431" si="97">H432+H433</f>
        <v>0</v>
      </c>
      <c r="I431" s="284">
        <f t="shared" si="97"/>
        <v>3087.2</v>
      </c>
      <c r="J431" s="284">
        <f t="shared" si="97"/>
        <v>3087.2</v>
      </c>
      <c r="K431" s="284">
        <f t="shared" si="97"/>
        <v>0</v>
      </c>
      <c r="L431" s="284">
        <f>IFERROR(J431*100/G431,IFERROR(K432*100/H432,"0"))</f>
        <v>25.726666666666667</v>
      </c>
    </row>
    <row r="432" spans="1:12" s="1" customFormat="1" ht="14.1" customHeight="1">
      <c r="A432" s="125"/>
      <c r="B432" s="125"/>
      <c r="C432" s="327"/>
      <c r="D432" s="76" t="s">
        <v>213</v>
      </c>
      <c r="E432" s="208" t="s">
        <v>233</v>
      </c>
      <c r="F432" s="237">
        <f>G432</f>
        <v>2000</v>
      </c>
      <c r="G432" s="237">
        <v>2000</v>
      </c>
      <c r="H432" s="237">
        <v>0</v>
      </c>
      <c r="I432" s="239">
        <f>J432</f>
        <v>0</v>
      </c>
      <c r="J432" s="239">
        <v>0</v>
      </c>
      <c r="K432" s="239">
        <v>0</v>
      </c>
      <c r="L432" s="237">
        <f>IFERROR(J432*100/G432,IFERROR(K433*100/H433,"0"))</f>
        <v>0</v>
      </c>
    </row>
    <row r="433" spans="1:12" s="1" customFormat="1" ht="14.1" customHeight="1">
      <c r="A433" s="125"/>
      <c r="B433" s="125"/>
      <c r="C433" s="328"/>
      <c r="D433" s="76" t="s">
        <v>137</v>
      </c>
      <c r="E433" s="208" t="s">
        <v>138</v>
      </c>
      <c r="F433" s="237">
        <f>G433</f>
        <v>10000</v>
      </c>
      <c r="G433" s="237">
        <v>10000</v>
      </c>
      <c r="H433" s="237">
        <v>0</v>
      </c>
      <c r="I433" s="239">
        <f>J433</f>
        <v>3087.2</v>
      </c>
      <c r="J433" s="239">
        <v>3087.2</v>
      </c>
      <c r="K433" s="239">
        <v>0</v>
      </c>
      <c r="L433" s="237">
        <f>IFERROR(I433*100/F433,"0")</f>
        <v>30.872</v>
      </c>
    </row>
    <row r="434" spans="1:12" s="2" customFormat="1" ht="22.5">
      <c r="A434" s="155"/>
      <c r="B434" s="155"/>
      <c r="C434" s="61" t="s">
        <v>106</v>
      </c>
      <c r="D434" s="62"/>
      <c r="E434" s="203" t="s">
        <v>107</v>
      </c>
      <c r="F434" s="284">
        <f t="shared" si="95"/>
        <v>209000</v>
      </c>
      <c r="G434" s="284">
        <f>G435+G436</f>
        <v>209000</v>
      </c>
      <c r="H434" s="284">
        <f>SUM(H435:H436)</f>
        <v>0</v>
      </c>
      <c r="I434" s="285">
        <f t="shared" si="96"/>
        <v>85917.03</v>
      </c>
      <c r="J434" s="285">
        <f>J435+J436</f>
        <v>85917.03</v>
      </c>
      <c r="K434" s="285">
        <f>SUM(K435:K436)</f>
        <v>0</v>
      </c>
      <c r="L434" s="284">
        <f>IFERROR(J434*100/G434,IFERROR(K435*100/H435,"0"))</f>
        <v>41.10862679425837</v>
      </c>
    </row>
    <row r="435" spans="1:12" s="1" customFormat="1" ht="14.1" customHeight="1">
      <c r="A435" s="125"/>
      <c r="B435" s="125"/>
      <c r="C435" s="309"/>
      <c r="D435" s="55" t="s">
        <v>153</v>
      </c>
      <c r="E435" s="204" t="s">
        <v>154</v>
      </c>
      <c r="F435" s="237">
        <f t="shared" si="95"/>
        <v>69000</v>
      </c>
      <c r="G435" s="237">
        <v>69000</v>
      </c>
      <c r="H435" s="237">
        <v>0</v>
      </c>
      <c r="I435" s="239">
        <f t="shared" si="96"/>
        <v>43087.18</v>
      </c>
      <c r="J435" s="239">
        <v>43087.18</v>
      </c>
      <c r="K435" s="239">
        <v>0</v>
      </c>
      <c r="L435" s="237">
        <f>IFERROR(J435*100/G435,IFERROR(K436*100/H436,"0"))</f>
        <v>62.445188405797104</v>
      </c>
    </row>
    <row r="436" spans="1:12" s="1" customFormat="1" ht="14.1" customHeight="1">
      <c r="A436" s="125"/>
      <c r="B436" s="125"/>
      <c r="C436" s="309"/>
      <c r="D436" s="55" t="s">
        <v>137</v>
      </c>
      <c r="E436" s="204" t="s">
        <v>138</v>
      </c>
      <c r="F436" s="237">
        <f t="shared" si="95"/>
        <v>140000</v>
      </c>
      <c r="G436" s="237">
        <v>140000</v>
      </c>
      <c r="H436" s="237">
        <v>0</v>
      </c>
      <c r="I436" s="239">
        <f t="shared" si="96"/>
        <v>42829.85</v>
      </c>
      <c r="J436" s="239">
        <v>42829.85</v>
      </c>
      <c r="K436" s="239">
        <v>0</v>
      </c>
      <c r="L436" s="237">
        <f>IFERROR(I436*100/F436,"0")</f>
        <v>30.592749999999999</v>
      </c>
    </row>
    <row r="437" spans="1:12" s="2" customFormat="1" ht="16.5" customHeight="1">
      <c r="A437" s="308"/>
      <c r="B437" s="308"/>
      <c r="C437" s="61" t="s">
        <v>108</v>
      </c>
      <c r="D437" s="62"/>
      <c r="E437" s="203" t="s">
        <v>109</v>
      </c>
      <c r="F437" s="284">
        <f>G437+H437</f>
        <v>251925.00000000003</v>
      </c>
      <c r="G437" s="284">
        <f>G438+G439+G440+G441+G442+G443+G444+G445+G446+G447+G448+G449+G450+G451+G452</f>
        <v>251925.00000000003</v>
      </c>
      <c r="H437" s="284">
        <v>0</v>
      </c>
      <c r="I437" s="284">
        <f>J437+K437</f>
        <v>89182.22</v>
      </c>
      <c r="J437" s="284">
        <f>SUM(J438:J452)</f>
        <v>89182.22</v>
      </c>
      <c r="K437" s="284">
        <v>0</v>
      </c>
      <c r="L437" s="284">
        <f>IFERROR(I437*100/F437,"0")</f>
        <v>35.40030564652178</v>
      </c>
    </row>
    <row r="438" spans="1:12" s="2" customFormat="1" ht="14.1" customHeight="1">
      <c r="A438" s="308"/>
      <c r="B438" s="308"/>
      <c r="C438" s="313"/>
      <c r="D438" s="55" t="s">
        <v>141</v>
      </c>
      <c r="E438" s="208" t="s">
        <v>296</v>
      </c>
      <c r="F438" s="237">
        <f t="shared" ref="F438:F441" si="98">G438</f>
        <v>4000</v>
      </c>
      <c r="G438" s="237">
        <v>4000</v>
      </c>
      <c r="H438" s="237">
        <v>0</v>
      </c>
      <c r="I438" s="239">
        <f>J438</f>
        <v>1846.2</v>
      </c>
      <c r="J438" s="239">
        <v>1846.2</v>
      </c>
      <c r="K438" s="239">
        <v>0</v>
      </c>
      <c r="L438" s="237">
        <f>IFERROR(I438*100/F438,"0")</f>
        <v>46.155000000000001</v>
      </c>
    </row>
    <row r="439" spans="1:12" s="2" customFormat="1" ht="14.1" customHeight="1">
      <c r="A439" s="308"/>
      <c r="B439" s="308"/>
      <c r="C439" s="313"/>
      <c r="D439" s="159" t="s">
        <v>145</v>
      </c>
      <c r="E439" s="208" t="s">
        <v>146</v>
      </c>
      <c r="F439" s="237">
        <f t="shared" si="98"/>
        <v>22000</v>
      </c>
      <c r="G439" s="237">
        <v>22000</v>
      </c>
      <c r="H439" s="237">
        <v>0</v>
      </c>
      <c r="I439" s="239">
        <f t="shared" ref="I439:I449" si="99">J439</f>
        <v>11666.71</v>
      </c>
      <c r="J439" s="239">
        <v>11666.71</v>
      </c>
      <c r="K439" s="239">
        <v>0</v>
      </c>
      <c r="L439" s="237">
        <f>IFERROR(I439*100/F439,"0")</f>
        <v>53.030500000000004</v>
      </c>
    </row>
    <row r="440" spans="1:12" s="2" customFormat="1" ht="14.1" customHeight="1">
      <c r="A440" s="308"/>
      <c r="B440" s="308"/>
      <c r="C440" s="313"/>
      <c r="D440" s="159" t="s">
        <v>263</v>
      </c>
      <c r="E440" s="208" t="s">
        <v>146</v>
      </c>
      <c r="F440" s="237">
        <f t="shared" si="98"/>
        <v>1502.97</v>
      </c>
      <c r="G440" s="237">
        <v>1502.97</v>
      </c>
      <c r="H440" s="237">
        <v>0</v>
      </c>
      <c r="I440" s="239">
        <f>J440</f>
        <v>51</v>
      </c>
      <c r="J440" s="239">
        <v>51</v>
      </c>
      <c r="K440" s="239">
        <v>0</v>
      </c>
      <c r="L440" s="237">
        <f>I440/F440*100</f>
        <v>3.3932813030200202</v>
      </c>
    </row>
    <row r="441" spans="1:12" s="2" customFormat="1" ht="14.1" customHeight="1">
      <c r="A441" s="308"/>
      <c r="B441" s="308"/>
      <c r="C441" s="313"/>
      <c r="D441" s="159" t="s">
        <v>195</v>
      </c>
      <c r="E441" s="208" t="s">
        <v>146</v>
      </c>
      <c r="F441" s="237">
        <f t="shared" si="98"/>
        <v>265.23</v>
      </c>
      <c r="G441" s="237">
        <v>265.23</v>
      </c>
      <c r="H441" s="237">
        <v>0</v>
      </c>
      <c r="I441" s="239">
        <f>J441</f>
        <v>9</v>
      </c>
      <c r="J441" s="239">
        <v>9</v>
      </c>
      <c r="K441" s="239">
        <v>0</v>
      </c>
      <c r="L441" s="237">
        <f>I441/F441*100</f>
        <v>3.3932813030200202</v>
      </c>
    </row>
    <row r="442" spans="1:12" s="1" customFormat="1" ht="14.1" customHeight="1">
      <c r="A442" s="308"/>
      <c r="B442" s="308"/>
      <c r="C442" s="313"/>
      <c r="D442" s="55" t="s">
        <v>147</v>
      </c>
      <c r="E442" s="208" t="s">
        <v>148</v>
      </c>
      <c r="F442" s="237">
        <f t="shared" si="95"/>
        <v>126000</v>
      </c>
      <c r="G442" s="237">
        <v>126000</v>
      </c>
      <c r="H442" s="237">
        <v>0</v>
      </c>
      <c r="I442" s="239">
        <f t="shared" si="99"/>
        <v>61175.53</v>
      </c>
      <c r="J442" s="239">
        <v>61175.53</v>
      </c>
      <c r="K442" s="239">
        <v>0</v>
      </c>
      <c r="L442" s="237">
        <f>IFERROR(I442*100/F442,"0")</f>
        <v>48.552007936507934</v>
      </c>
    </row>
    <row r="443" spans="1:12" s="1" customFormat="1" ht="14.1" customHeight="1">
      <c r="A443" s="308"/>
      <c r="B443" s="308"/>
      <c r="C443" s="313"/>
      <c r="D443" s="159" t="s">
        <v>218</v>
      </c>
      <c r="E443" s="208" t="s">
        <v>148</v>
      </c>
      <c r="F443" s="237">
        <f t="shared" ref="F443:F452" si="100">G443</f>
        <v>3266.55</v>
      </c>
      <c r="G443" s="237">
        <v>3266.55</v>
      </c>
      <c r="H443" s="237">
        <v>0</v>
      </c>
      <c r="I443" s="239">
        <f>J443</f>
        <v>0</v>
      </c>
      <c r="J443" s="239">
        <v>0</v>
      </c>
      <c r="K443" s="239">
        <v>0</v>
      </c>
      <c r="L443" s="237">
        <f>I443/F443*100</f>
        <v>0</v>
      </c>
    </row>
    <row r="444" spans="1:12" s="1" customFormat="1" ht="14.1" customHeight="1">
      <c r="A444" s="308"/>
      <c r="B444" s="308"/>
      <c r="C444" s="313"/>
      <c r="D444" s="159" t="s">
        <v>176</v>
      </c>
      <c r="E444" s="208" t="s">
        <v>148</v>
      </c>
      <c r="F444" s="237">
        <f t="shared" si="100"/>
        <v>576.45000000000005</v>
      </c>
      <c r="G444" s="237">
        <v>576.45000000000005</v>
      </c>
      <c r="H444" s="237">
        <v>0</v>
      </c>
      <c r="I444" s="239">
        <f>J444</f>
        <v>0</v>
      </c>
      <c r="J444" s="239">
        <v>0</v>
      </c>
      <c r="K444" s="239">
        <v>0</v>
      </c>
      <c r="L444" s="237">
        <f>I444/F444*100</f>
        <v>0</v>
      </c>
    </row>
    <row r="445" spans="1:12" s="1" customFormat="1" ht="14.1" customHeight="1">
      <c r="A445" s="308"/>
      <c r="B445" s="308"/>
      <c r="C445" s="313"/>
      <c r="D445" s="55" t="s">
        <v>213</v>
      </c>
      <c r="E445" s="208" t="s">
        <v>233</v>
      </c>
      <c r="F445" s="237">
        <f t="shared" si="100"/>
        <v>6000</v>
      </c>
      <c r="G445" s="237">
        <v>6000</v>
      </c>
      <c r="H445" s="237">
        <v>0</v>
      </c>
      <c r="I445" s="239">
        <f t="shared" si="99"/>
        <v>3658.92</v>
      </c>
      <c r="J445" s="239">
        <v>3658.92</v>
      </c>
      <c r="K445" s="239">
        <v>0</v>
      </c>
      <c r="L445" s="237">
        <f>IFERROR(I445*100/F445,"0")</f>
        <v>60.981999999999999</v>
      </c>
    </row>
    <row r="446" spans="1:12" s="1" customFormat="1" ht="14.1" customHeight="1">
      <c r="A446" s="308"/>
      <c r="B446" s="308"/>
      <c r="C446" s="313"/>
      <c r="D446" s="159" t="s">
        <v>260</v>
      </c>
      <c r="E446" s="208" t="s">
        <v>233</v>
      </c>
      <c r="F446" s="237">
        <f t="shared" si="100"/>
        <v>853.23</v>
      </c>
      <c r="G446" s="237">
        <v>853.23</v>
      </c>
      <c r="H446" s="237">
        <v>0</v>
      </c>
      <c r="I446" s="239">
        <f>J446</f>
        <v>0</v>
      </c>
      <c r="J446" s="239">
        <v>0</v>
      </c>
      <c r="K446" s="239">
        <v>0</v>
      </c>
      <c r="L446" s="237">
        <f>I446/F446*100</f>
        <v>0</v>
      </c>
    </row>
    <row r="447" spans="1:12" s="1" customFormat="1" ht="14.1" customHeight="1">
      <c r="A447" s="308"/>
      <c r="B447" s="308"/>
      <c r="C447" s="313"/>
      <c r="D447" s="159" t="s">
        <v>261</v>
      </c>
      <c r="E447" s="208" t="s">
        <v>233</v>
      </c>
      <c r="F447" s="237">
        <f t="shared" si="100"/>
        <v>150.57</v>
      </c>
      <c r="G447" s="237">
        <v>150.57</v>
      </c>
      <c r="H447" s="237">
        <v>0</v>
      </c>
      <c r="I447" s="239">
        <f>J447</f>
        <v>0</v>
      </c>
      <c r="J447" s="239">
        <v>0</v>
      </c>
      <c r="K447" s="239">
        <v>0</v>
      </c>
      <c r="L447" s="237">
        <f>I447/F447*100</f>
        <v>0</v>
      </c>
    </row>
    <row r="448" spans="1:12" s="1" customFormat="1" ht="14.1" customHeight="1">
      <c r="A448" s="308"/>
      <c r="B448" s="308"/>
      <c r="C448" s="313"/>
      <c r="D448" s="55" t="s">
        <v>168</v>
      </c>
      <c r="E448" s="204" t="s">
        <v>182</v>
      </c>
      <c r="F448" s="237">
        <f t="shared" si="100"/>
        <v>10000</v>
      </c>
      <c r="G448" s="237">
        <v>10000</v>
      </c>
      <c r="H448" s="237">
        <v>0</v>
      </c>
      <c r="I448" s="239">
        <f t="shared" si="99"/>
        <v>0</v>
      </c>
      <c r="J448" s="239">
        <v>0</v>
      </c>
      <c r="K448" s="239">
        <v>0</v>
      </c>
      <c r="L448" s="237">
        <f>IFERROR(I448*100/F448,"0")</f>
        <v>0</v>
      </c>
    </row>
    <row r="449" spans="1:12" s="1" customFormat="1" ht="14.1" customHeight="1">
      <c r="A449" s="308"/>
      <c r="B449" s="308"/>
      <c r="C449" s="313"/>
      <c r="D449" s="55" t="s">
        <v>137</v>
      </c>
      <c r="E449" s="204" t="s">
        <v>138</v>
      </c>
      <c r="F449" s="237">
        <f t="shared" si="100"/>
        <v>44000</v>
      </c>
      <c r="G449" s="237">
        <v>44000</v>
      </c>
      <c r="H449" s="237">
        <v>0</v>
      </c>
      <c r="I449" s="239">
        <f t="shared" si="99"/>
        <v>10774.86</v>
      </c>
      <c r="J449" s="239">
        <v>10774.86</v>
      </c>
      <c r="K449" s="239">
        <v>0</v>
      </c>
      <c r="L449" s="237">
        <f>IFERROR(I449*100/F449,"0")</f>
        <v>24.488318181818183</v>
      </c>
    </row>
    <row r="450" spans="1:12" s="1" customFormat="1" ht="14.1" customHeight="1">
      <c r="A450" s="308"/>
      <c r="B450" s="308"/>
      <c r="C450" s="313"/>
      <c r="D450" s="159" t="s">
        <v>219</v>
      </c>
      <c r="E450" s="204" t="s">
        <v>138</v>
      </c>
      <c r="F450" s="237">
        <f t="shared" si="100"/>
        <v>19813.5</v>
      </c>
      <c r="G450" s="237">
        <v>19813.5</v>
      </c>
      <c r="H450" s="237">
        <v>0</v>
      </c>
      <c r="I450" s="239">
        <f>J450</f>
        <v>0</v>
      </c>
      <c r="J450" s="239">
        <v>0</v>
      </c>
      <c r="K450" s="239">
        <v>0</v>
      </c>
      <c r="L450" s="237">
        <f>I450/F450*100</f>
        <v>0</v>
      </c>
    </row>
    <row r="451" spans="1:12" s="1" customFormat="1" ht="14.1" customHeight="1">
      <c r="A451" s="308"/>
      <c r="B451" s="308"/>
      <c r="C451" s="313"/>
      <c r="D451" s="159" t="s">
        <v>175</v>
      </c>
      <c r="E451" s="204" t="s">
        <v>138</v>
      </c>
      <c r="F451" s="237">
        <f t="shared" si="100"/>
        <v>3496.5</v>
      </c>
      <c r="G451" s="237">
        <v>3496.5</v>
      </c>
      <c r="H451" s="237">
        <v>0</v>
      </c>
      <c r="I451" s="239">
        <f>J451</f>
        <v>0</v>
      </c>
      <c r="J451" s="239">
        <v>0</v>
      </c>
      <c r="K451" s="239">
        <v>0</v>
      </c>
      <c r="L451" s="237">
        <f>I451/F451*100</f>
        <v>0</v>
      </c>
    </row>
    <row r="452" spans="1:12" s="1" customFormat="1" ht="14.1" customHeight="1">
      <c r="A452" s="308"/>
      <c r="B452" s="308"/>
      <c r="C452" s="313"/>
      <c r="D452" s="55" t="s">
        <v>139</v>
      </c>
      <c r="E452" s="204" t="s">
        <v>132</v>
      </c>
      <c r="F452" s="237">
        <f t="shared" si="100"/>
        <v>10000</v>
      </c>
      <c r="G452" s="237">
        <v>10000</v>
      </c>
      <c r="H452" s="237">
        <v>0</v>
      </c>
      <c r="I452" s="239">
        <v>0</v>
      </c>
      <c r="J452" s="239">
        <v>0</v>
      </c>
      <c r="K452" s="239">
        <v>0</v>
      </c>
      <c r="L452" s="237">
        <f>I452/F452*100</f>
        <v>0</v>
      </c>
    </row>
    <row r="453" spans="1:12" s="1" customFormat="1" ht="38.25">
      <c r="A453" s="115" t="s">
        <v>257</v>
      </c>
      <c r="B453" s="115" t="s">
        <v>110</v>
      </c>
      <c r="C453" s="81"/>
      <c r="D453" s="82"/>
      <c r="E453" s="103" t="s">
        <v>111</v>
      </c>
      <c r="F453" s="236">
        <f t="shared" ref="F453:F455" si="101">G453+H453</f>
        <v>245015.74</v>
      </c>
      <c r="G453" s="236">
        <f>G454+G466+G483+G503</f>
        <v>245015.74</v>
      </c>
      <c r="H453" s="236">
        <f>H454</f>
        <v>0</v>
      </c>
      <c r="I453" s="238">
        <f t="shared" ref="I453:I455" si="102">J453+K453</f>
        <v>132167.91999999998</v>
      </c>
      <c r="J453" s="238">
        <f>J454+J466+J483+J503</f>
        <v>132167.91999999998</v>
      </c>
      <c r="K453" s="238">
        <f>K454</f>
        <v>0</v>
      </c>
      <c r="L453" s="236">
        <f t="shared" ref="L453:L459" si="103">IFERROR(I453*100/F453,"0")</f>
        <v>53.942624257527285</v>
      </c>
    </row>
    <row r="454" spans="1:12" s="2" customFormat="1" ht="24.95" customHeight="1">
      <c r="A454" s="307"/>
      <c r="B454" s="307"/>
      <c r="C454" s="61" t="s">
        <v>112</v>
      </c>
      <c r="D454" s="62"/>
      <c r="E454" s="203" t="s">
        <v>295</v>
      </c>
      <c r="F454" s="284">
        <f t="shared" si="101"/>
        <v>135575</v>
      </c>
      <c r="G454" s="284">
        <f>SUM(G455:G465)</f>
        <v>135575</v>
      </c>
      <c r="H454" s="284">
        <f>H456+H458+H459+H461+H463+H460+H464</f>
        <v>0</v>
      </c>
      <c r="I454" s="284">
        <f t="shared" si="102"/>
        <v>70281.39</v>
      </c>
      <c r="J454" s="284">
        <f>SUM(J455:J465)</f>
        <v>70281.39</v>
      </c>
      <c r="K454" s="284">
        <v>0</v>
      </c>
      <c r="L454" s="284">
        <f t="shared" si="103"/>
        <v>51.839491056610733</v>
      </c>
    </row>
    <row r="455" spans="1:12" s="48" customFormat="1" ht="45.75" customHeight="1">
      <c r="A455" s="308"/>
      <c r="B455" s="308"/>
      <c r="C455" s="120"/>
      <c r="D455" s="76" t="s">
        <v>262</v>
      </c>
      <c r="E455" s="208" t="s">
        <v>266</v>
      </c>
      <c r="F455" s="237">
        <f t="shared" si="101"/>
        <v>21500</v>
      </c>
      <c r="G455" s="237">
        <v>21500</v>
      </c>
      <c r="H455" s="237">
        <v>0</v>
      </c>
      <c r="I455" s="237">
        <f t="shared" si="102"/>
        <v>14896</v>
      </c>
      <c r="J455" s="237">
        <v>14896</v>
      </c>
      <c r="K455" s="237">
        <v>0</v>
      </c>
      <c r="L455" s="237">
        <f t="shared" si="103"/>
        <v>69.283720930232562</v>
      </c>
    </row>
    <row r="456" spans="1:12" s="1" customFormat="1" ht="14.1" customHeight="1">
      <c r="A456" s="308"/>
      <c r="B456" s="308"/>
      <c r="C456" s="310"/>
      <c r="D456" s="55" t="s">
        <v>141</v>
      </c>
      <c r="E456" s="213" t="s">
        <v>142</v>
      </c>
      <c r="F456" s="237">
        <f t="shared" ref="F456:F465" si="104">G456</f>
        <v>1700</v>
      </c>
      <c r="G456" s="237">
        <v>1700</v>
      </c>
      <c r="H456" s="237">
        <v>0</v>
      </c>
      <c r="I456" s="239">
        <f t="shared" si="96"/>
        <v>799.33</v>
      </c>
      <c r="J456" s="239">
        <v>799.33</v>
      </c>
      <c r="K456" s="239">
        <v>0</v>
      </c>
      <c r="L456" s="237">
        <f t="shared" si="103"/>
        <v>47.019411764705879</v>
      </c>
    </row>
    <row r="457" spans="1:12" s="31" customFormat="1" ht="39" customHeight="1">
      <c r="A457" s="308"/>
      <c r="B457" s="308"/>
      <c r="C457" s="311"/>
      <c r="D457" s="76" t="s">
        <v>143</v>
      </c>
      <c r="E457" s="214" t="s">
        <v>341</v>
      </c>
      <c r="F457" s="237">
        <f t="shared" si="104"/>
        <v>200</v>
      </c>
      <c r="G457" s="237">
        <v>200</v>
      </c>
      <c r="H457" s="237">
        <v>0</v>
      </c>
      <c r="I457" s="237">
        <v>0</v>
      </c>
      <c r="J457" s="237">
        <v>0</v>
      </c>
      <c r="K457" s="237">
        <v>0</v>
      </c>
      <c r="L457" s="237">
        <f t="shared" si="103"/>
        <v>0</v>
      </c>
    </row>
    <row r="458" spans="1:12" s="1" customFormat="1" ht="14.1" customHeight="1">
      <c r="A458" s="308"/>
      <c r="B458" s="308"/>
      <c r="C458" s="311"/>
      <c r="D458" s="55" t="s">
        <v>145</v>
      </c>
      <c r="E458" s="204" t="s">
        <v>146</v>
      </c>
      <c r="F458" s="237">
        <f t="shared" si="104"/>
        <v>19100</v>
      </c>
      <c r="G458" s="237">
        <v>19100</v>
      </c>
      <c r="H458" s="237">
        <v>0</v>
      </c>
      <c r="I458" s="239">
        <f t="shared" si="96"/>
        <v>10033.5</v>
      </c>
      <c r="J458" s="239">
        <v>10033.5</v>
      </c>
      <c r="K458" s="239">
        <v>0</v>
      </c>
      <c r="L458" s="237">
        <f t="shared" si="103"/>
        <v>52.531413612565444</v>
      </c>
    </row>
    <row r="459" spans="1:12" s="1" customFormat="1" ht="14.1" customHeight="1">
      <c r="A459" s="308"/>
      <c r="B459" s="308"/>
      <c r="C459" s="311"/>
      <c r="D459" s="55" t="s">
        <v>147</v>
      </c>
      <c r="E459" s="204" t="s">
        <v>148</v>
      </c>
      <c r="F459" s="237">
        <f t="shared" si="104"/>
        <v>25075</v>
      </c>
      <c r="G459" s="237">
        <v>25075</v>
      </c>
      <c r="H459" s="237">
        <v>0</v>
      </c>
      <c r="I459" s="239">
        <f t="shared" si="96"/>
        <v>17326.37</v>
      </c>
      <c r="J459" s="239">
        <v>17326.37</v>
      </c>
      <c r="K459" s="239">
        <v>0</v>
      </c>
      <c r="L459" s="237">
        <f t="shared" si="103"/>
        <v>69.098185443668996</v>
      </c>
    </row>
    <row r="460" spans="1:12" s="1" customFormat="1" ht="14.1" customHeight="1">
      <c r="A460" s="308"/>
      <c r="B460" s="308"/>
      <c r="C460" s="311"/>
      <c r="D460" s="55" t="s">
        <v>213</v>
      </c>
      <c r="E460" s="208" t="s">
        <v>233</v>
      </c>
      <c r="F460" s="237">
        <f t="shared" si="104"/>
        <v>3000</v>
      </c>
      <c r="G460" s="237">
        <v>3000</v>
      </c>
      <c r="H460" s="237">
        <v>0</v>
      </c>
      <c r="I460" s="239">
        <f t="shared" si="96"/>
        <v>674.3</v>
      </c>
      <c r="J460" s="239">
        <v>674.3</v>
      </c>
      <c r="K460" s="239">
        <v>0</v>
      </c>
      <c r="L460" s="237">
        <f>IFERROR(I460*100/F460,"0")</f>
        <v>22.476666666666667</v>
      </c>
    </row>
    <row r="461" spans="1:12" s="1" customFormat="1" ht="14.1" customHeight="1">
      <c r="A461" s="308"/>
      <c r="B461" s="308"/>
      <c r="C461" s="311"/>
      <c r="D461" s="55" t="s">
        <v>153</v>
      </c>
      <c r="E461" s="214" t="s">
        <v>154</v>
      </c>
      <c r="F461" s="237">
        <f t="shared" si="104"/>
        <v>40000</v>
      </c>
      <c r="G461" s="237">
        <v>40000</v>
      </c>
      <c r="H461" s="237">
        <v>0</v>
      </c>
      <c r="I461" s="239">
        <f t="shared" si="96"/>
        <v>20854.5</v>
      </c>
      <c r="J461" s="239">
        <v>20854.5</v>
      </c>
      <c r="K461" s="239">
        <v>0</v>
      </c>
      <c r="L461" s="237">
        <f>J461/F461*100</f>
        <v>52.136249999999997</v>
      </c>
    </row>
    <row r="462" spans="1:12" s="1" customFormat="1" ht="14.1" customHeight="1">
      <c r="A462" s="308"/>
      <c r="B462" s="308"/>
      <c r="C462" s="311"/>
      <c r="D462" s="260" t="s">
        <v>168</v>
      </c>
      <c r="E462" s="204" t="s">
        <v>182</v>
      </c>
      <c r="F462" s="237">
        <f t="shared" si="104"/>
        <v>10000</v>
      </c>
      <c r="G462" s="237">
        <v>10000</v>
      </c>
      <c r="H462" s="237">
        <v>0</v>
      </c>
      <c r="I462" s="239">
        <f t="shared" si="96"/>
        <v>0</v>
      </c>
      <c r="J462" s="239">
        <v>0</v>
      </c>
      <c r="K462" s="239">
        <v>0</v>
      </c>
      <c r="L462" s="237">
        <f>J462/F462*100</f>
        <v>0</v>
      </c>
    </row>
    <row r="463" spans="1:12" s="1" customFormat="1" ht="14.1" customHeight="1">
      <c r="A463" s="308"/>
      <c r="B463" s="308"/>
      <c r="C463" s="311"/>
      <c r="D463" s="55" t="s">
        <v>137</v>
      </c>
      <c r="E463" s="208" t="s">
        <v>138</v>
      </c>
      <c r="F463" s="237">
        <f t="shared" si="104"/>
        <v>13600</v>
      </c>
      <c r="G463" s="237">
        <v>13600</v>
      </c>
      <c r="H463" s="237">
        <v>0</v>
      </c>
      <c r="I463" s="239">
        <f t="shared" si="96"/>
        <v>4305.3900000000003</v>
      </c>
      <c r="J463" s="239">
        <v>4305.3900000000003</v>
      </c>
      <c r="K463" s="239">
        <v>0</v>
      </c>
      <c r="L463" s="237">
        <f>IFERROR(I463*100/F463,"0")</f>
        <v>31.657279411764708</v>
      </c>
    </row>
    <row r="464" spans="1:12" s="1" customFormat="1" ht="14.1" hidden="1" customHeight="1">
      <c r="A464" s="308"/>
      <c r="B464" s="308"/>
      <c r="C464" s="311"/>
      <c r="D464" s="55" t="s">
        <v>139</v>
      </c>
      <c r="E464" s="208" t="s">
        <v>132</v>
      </c>
      <c r="F464" s="237">
        <f t="shared" si="104"/>
        <v>0</v>
      </c>
      <c r="G464" s="237">
        <v>0</v>
      </c>
      <c r="H464" s="237"/>
      <c r="I464" s="239">
        <f t="shared" si="96"/>
        <v>0</v>
      </c>
      <c r="J464" s="239">
        <v>0</v>
      </c>
      <c r="K464" s="239"/>
      <c r="L464" s="237" t="str">
        <f>IFERROR(#REF!*100/#REF!,IFERROR(#REF!*100/#REF!,"0"))</f>
        <v>0</v>
      </c>
    </row>
    <row r="465" spans="1:12" s="1" customFormat="1" ht="24.75" customHeight="1">
      <c r="A465" s="308"/>
      <c r="B465" s="308"/>
      <c r="C465" s="311"/>
      <c r="D465" s="260" t="s">
        <v>150</v>
      </c>
      <c r="E465" s="160" t="s">
        <v>350</v>
      </c>
      <c r="F465" s="237">
        <f t="shared" si="104"/>
        <v>1400</v>
      </c>
      <c r="G465" s="237">
        <v>1400</v>
      </c>
      <c r="H465" s="237">
        <v>0</v>
      </c>
      <c r="I465" s="239">
        <f t="shared" si="96"/>
        <v>1392</v>
      </c>
      <c r="J465" s="239">
        <v>1392</v>
      </c>
      <c r="K465" s="239">
        <v>0</v>
      </c>
      <c r="L465" s="237">
        <f>I465/F465*100</f>
        <v>99.428571428571431</v>
      </c>
    </row>
    <row r="466" spans="1:12" s="2" customFormat="1" ht="15" customHeight="1">
      <c r="A466" s="308"/>
      <c r="B466" s="308"/>
      <c r="C466" s="61" t="s">
        <v>113</v>
      </c>
      <c r="D466" s="62"/>
      <c r="E466" s="203" t="s">
        <v>114</v>
      </c>
      <c r="F466" s="284">
        <f t="shared" ref="F466:F482" si="105">G466</f>
        <v>89000</v>
      </c>
      <c r="G466" s="284">
        <f>G467+G468+G469+G470+G471+G473+G474+G475+G477+G478+G479+G480+G481+G482+G472+G476</f>
        <v>89000</v>
      </c>
      <c r="H466" s="284">
        <f t="shared" ref="H466:J466" si="106">H467+H468+H469+H470+H471+H473+H474+H475+H477+H478+H479+H480+H481+H482+H472+H476</f>
        <v>0</v>
      </c>
      <c r="I466" s="284">
        <f t="shared" si="106"/>
        <v>41482.79</v>
      </c>
      <c r="J466" s="284">
        <f t="shared" si="106"/>
        <v>41482.79</v>
      </c>
      <c r="K466" s="285">
        <f>SUM(K467:K482)</f>
        <v>0</v>
      </c>
      <c r="L466" s="284">
        <f>IFERROR(J466*100/G466,IFERROR(K467*100/H467,"0"))</f>
        <v>46.609876404494379</v>
      </c>
    </row>
    <row r="467" spans="1:12" s="1" customFormat="1" ht="22.7" customHeight="1">
      <c r="A467" s="308"/>
      <c r="B467" s="308"/>
      <c r="C467" s="309"/>
      <c r="D467" s="55" t="s">
        <v>165</v>
      </c>
      <c r="E467" s="215" t="s">
        <v>181</v>
      </c>
      <c r="F467" s="237">
        <f t="shared" si="105"/>
        <v>100</v>
      </c>
      <c r="G467" s="237">
        <v>100</v>
      </c>
      <c r="H467" s="237">
        <v>0</v>
      </c>
      <c r="I467" s="239">
        <f t="shared" si="96"/>
        <v>0</v>
      </c>
      <c r="J467" s="239">
        <v>0</v>
      </c>
      <c r="K467" s="239">
        <v>0</v>
      </c>
      <c r="L467" s="237">
        <f>IFERROR(J467*100/G467,IFERROR(K468*100/H468,"0"))</f>
        <v>0</v>
      </c>
    </row>
    <row r="468" spans="1:12" s="1" customFormat="1" ht="14.25" customHeight="1">
      <c r="A468" s="308"/>
      <c r="B468" s="308"/>
      <c r="C468" s="309"/>
      <c r="D468" s="55" t="s">
        <v>155</v>
      </c>
      <c r="E468" s="213" t="s">
        <v>236</v>
      </c>
      <c r="F468" s="237">
        <f t="shared" si="105"/>
        <v>58000</v>
      </c>
      <c r="G468" s="237">
        <v>58000</v>
      </c>
      <c r="H468" s="237">
        <v>0</v>
      </c>
      <c r="I468" s="239">
        <f t="shared" si="96"/>
        <v>27499.81</v>
      </c>
      <c r="J468" s="239">
        <v>27499.81</v>
      </c>
      <c r="K468" s="239">
        <v>0</v>
      </c>
      <c r="L468" s="237">
        <f>IFERROR(J468*100/G468,IFERROR(K469*100/H469,"0"))</f>
        <v>47.413465517241377</v>
      </c>
    </row>
    <row r="469" spans="1:12" s="1" customFormat="1" ht="14.1" customHeight="1">
      <c r="A469" s="308"/>
      <c r="B469" s="308"/>
      <c r="C469" s="309"/>
      <c r="D469" s="55" t="s">
        <v>156</v>
      </c>
      <c r="E469" s="213" t="s">
        <v>160</v>
      </c>
      <c r="F469" s="237">
        <f t="shared" si="105"/>
        <v>4396.2</v>
      </c>
      <c r="G469" s="237">
        <v>4396.2</v>
      </c>
      <c r="H469" s="237">
        <v>0</v>
      </c>
      <c r="I469" s="239">
        <f t="shared" si="96"/>
        <v>4396.2</v>
      </c>
      <c r="J469" s="239">
        <v>4396.2</v>
      </c>
      <c r="K469" s="239">
        <v>0</v>
      </c>
      <c r="L469" s="237">
        <f>IFERROR(J469*100/G469,IFERROR(K470*100/H470,"0"))</f>
        <v>100</v>
      </c>
    </row>
    <row r="470" spans="1:12" s="1" customFormat="1" ht="14.1" customHeight="1">
      <c r="A470" s="308"/>
      <c r="B470" s="308"/>
      <c r="C470" s="309"/>
      <c r="D470" s="55" t="s">
        <v>141</v>
      </c>
      <c r="E470" s="213" t="s">
        <v>142</v>
      </c>
      <c r="F470" s="237">
        <f t="shared" si="105"/>
        <v>10903.8</v>
      </c>
      <c r="G470" s="237">
        <v>10903.8</v>
      </c>
      <c r="H470" s="237">
        <v>0</v>
      </c>
      <c r="I470" s="239">
        <f t="shared" si="96"/>
        <v>5543.13</v>
      </c>
      <c r="J470" s="239">
        <v>5543.13</v>
      </c>
      <c r="K470" s="239">
        <v>0</v>
      </c>
      <c r="L470" s="237">
        <f>IFERROR(J470*100/G470,IFERROR(K471*100/H471,"0"))</f>
        <v>50.836680790183244</v>
      </c>
    </row>
    <row r="471" spans="1:12" s="1" customFormat="1" ht="14.1" hidden="1" customHeight="1">
      <c r="A471" s="308"/>
      <c r="B471" s="308"/>
      <c r="C471" s="309"/>
      <c r="D471" s="55" t="s">
        <v>143</v>
      </c>
      <c r="E471" s="213" t="s">
        <v>144</v>
      </c>
      <c r="F471" s="237">
        <f t="shared" si="105"/>
        <v>0</v>
      </c>
      <c r="G471" s="237">
        <v>0</v>
      </c>
      <c r="H471" s="237">
        <v>0</v>
      </c>
      <c r="I471" s="239">
        <f t="shared" si="96"/>
        <v>0</v>
      </c>
      <c r="J471" s="239">
        <v>0</v>
      </c>
      <c r="K471" s="239">
        <v>0</v>
      </c>
      <c r="L471" s="237" t="str">
        <f t="shared" ref="L471:L501" si="107">IFERROR(J472*100/G472,IFERROR(K472*100/H472,"0"))</f>
        <v>0</v>
      </c>
    </row>
    <row r="472" spans="1:12" s="1" customFormat="1" ht="14.1" hidden="1" customHeight="1">
      <c r="A472" s="308"/>
      <c r="B472" s="308"/>
      <c r="C472" s="309"/>
      <c r="D472" s="55" t="s">
        <v>145</v>
      </c>
      <c r="E472" s="204" t="s">
        <v>146</v>
      </c>
      <c r="F472" s="237">
        <f t="shared" si="105"/>
        <v>0</v>
      </c>
      <c r="G472" s="237">
        <v>0</v>
      </c>
      <c r="H472" s="237">
        <v>0</v>
      </c>
      <c r="I472" s="239">
        <f t="shared" si="96"/>
        <v>0</v>
      </c>
      <c r="J472" s="239">
        <v>0</v>
      </c>
      <c r="K472" s="239">
        <v>0</v>
      </c>
      <c r="L472" s="237">
        <f t="shared" si="107"/>
        <v>50.722325581395346</v>
      </c>
    </row>
    <row r="473" spans="1:12" s="1" customFormat="1" ht="14.1" customHeight="1">
      <c r="A473" s="308"/>
      <c r="B473" s="308"/>
      <c r="C473" s="309"/>
      <c r="D473" s="55" t="s">
        <v>147</v>
      </c>
      <c r="E473" s="204" t="s">
        <v>148</v>
      </c>
      <c r="F473" s="237">
        <f t="shared" si="105"/>
        <v>4300</v>
      </c>
      <c r="G473" s="237">
        <v>4300</v>
      </c>
      <c r="H473" s="237">
        <v>0</v>
      </c>
      <c r="I473" s="239">
        <f t="shared" si="96"/>
        <v>2181.06</v>
      </c>
      <c r="J473" s="239">
        <v>2181.06</v>
      </c>
      <c r="K473" s="239">
        <v>0</v>
      </c>
      <c r="L473" s="237">
        <f t="shared" ref="L473:L482" si="108">IFERROR(J473*100/G473,IFERROR(K474*100/H474,"0"))</f>
        <v>50.722325581395346</v>
      </c>
    </row>
    <row r="474" spans="1:12" s="1" customFormat="1" ht="22.7" customHeight="1">
      <c r="A474" s="308"/>
      <c r="B474" s="308"/>
      <c r="C474" s="309"/>
      <c r="D474" s="55" t="s">
        <v>167</v>
      </c>
      <c r="E474" s="226" t="s">
        <v>269</v>
      </c>
      <c r="F474" s="237">
        <f t="shared" si="105"/>
        <v>4500</v>
      </c>
      <c r="G474" s="237">
        <v>4500</v>
      </c>
      <c r="H474" s="237">
        <v>0</v>
      </c>
      <c r="I474" s="239">
        <f t="shared" si="96"/>
        <v>799.21</v>
      </c>
      <c r="J474" s="239">
        <v>799.21</v>
      </c>
      <c r="K474" s="239">
        <v>0</v>
      </c>
      <c r="L474" s="237">
        <f t="shared" si="108"/>
        <v>17.760222222222222</v>
      </c>
    </row>
    <row r="475" spans="1:12" s="1" customFormat="1" ht="14.1" customHeight="1">
      <c r="A475" s="308"/>
      <c r="B475" s="308"/>
      <c r="C475" s="309"/>
      <c r="D475" s="55" t="s">
        <v>153</v>
      </c>
      <c r="E475" s="213" t="s">
        <v>154</v>
      </c>
      <c r="F475" s="237">
        <f t="shared" si="105"/>
        <v>2000</v>
      </c>
      <c r="G475" s="237">
        <v>2000</v>
      </c>
      <c r="H475" s="237">
        <v>0</v>
      </c>
      <c r="I475" s="239">
        <f t="shared" si="96"/>
        <v>0</v>
      </c>
      <c r="J475" s="239">
        <v>0</v>
      </c>
      <c r="K475" s="239">
        <v>0</v>
      </c>
      <c r="L475" s="237">
        <f t="shared" si="108"/>
        <v>0</v>
      </c>
    </row>
    <row r="476" spans="1:12" s="1" customFormat="1" ht="14.1" customHeight="1">
      <c r="A476" s="308"/>
      <c r="B476" s="308"/>
      <c r="C476" s="309"/>
      <c r="D476" s="55" t="s">
        <v>168</v>
      </c>
      <c r="E476" s="214" t="s">
        <v>182</v>
      </c>
      <c r="F476" s="237">
        <f t="shared" si="105"/>
        <v>2000</v>
      </c>
      <c r="G476" s="237">
        <v>2000</v>
      </c>
      <c r="H476" s="237">
        <v>0</v>
      </c>
      <c r="I476" s="239">
        <f t="shared" si="96"/>
        <v>0</v>
      </c>
      <c r="J476" s="239">
        <v>0</v>
      </c>
      <c r="K476" s="239">
        <v>0</v>
      </c>
      <c r="L476" s="237">
        <f t="shared" si="108"/>
        <v>0</v>
      </c>
    </row>
    <row r="477" spans="1:12" s="31" customFormat="1" ht="14.1" customHeight="1">
      <c r="A477" s="308"/>
      <c r="B477" s="308"/>
      <c r="C477" s="309"/>
      <c r="D477" s="76" t="s">
        <v>169</v>
      </c>
      <c r="E477" s="214" t="s">
        <v>172</v>
      </c>
      <c r="F477" s="237">
        <f t="shared" si="105"/>
        <v>170</v>
      </c>
      <c r="G477" s="237">
        <v>170</v>
      </c>
      <c r="H477" s="237">
        <v>0</v>
      </c>
      <c r="I477" s="237">
        <f t="shared" si="96"/>
        <v>0</v>
      </c>
      <c r="J477" s="237">
        <v>0</v>
      </c>
      <c r="K477" s="237">
        <v>0</v>
      </c>
      <c r="L477" s="237">
        <f t="shared" si="108"/>
        <v>0</v>
      </c>
    </row>
    <row r="478" spans="1:12" s="1" customFormat="1" ht="14.1" customHeight="1">
      <c r="A478" s="308"/>
      <c r="B478" s="308"/>
      <c r="C478" s="309"/>
      <c r="D478" s="55" t="s">
        <v>137</v>
      </c>
      <c r="E478" s="213" t="s">
        <v>138</v>
      </c>
      <c r="F478" s="237">
        <f t="shared" si="105"/>
        <v>200</v>
      </c>
      <c r="G478" s="237">
        <v>200</v>
      </c>
      <c r="H478" s="237">
        <v>0</v>
      </c>
      <c r="I478" s="239">
        <f t="shared" si="96"/>
        <v>75.599999999999994</v>
      </c>
      <c r="J478" s="239">
        <v>75.599999999999994</v>
      </c>
      <c r="K478" s="239">
        <v>0</v>
      </c>
      <c r="L478" s="237">
        <f t="shared" si="108"/>
        <v>37.799999999999997</v>
      </c>
    </row>
    <row r="479" spans="1:12" s="1" customFormat="1" ht="14.1" customHeight="1">
      <c r="A479" s="308"/>
      <c r="B479" s="308"/>
      <c r="C479" s="309"/>
      <c r="D479" s="55" t="s">
        <v>157</v>
      </c>
      <c r="E479" s="213" t="s">
        <v>161</v>
      </c>
      <c r="F479" s="237">
        <f t="shared" si="105"/>
        <v>400</v>
      </c>
      <c r="G479" s="237">
        <v>400</v>
      </c>
      <c r="H479" s="237">
        <v>0</v>
      </c>
      <c r="I479" s="239">
        <f t="shared" si="96"/>
        <v>0</v>
      </c>
      <c r="J479" s="239">
        <v>0</v>
      </c>
      <c r="K479" s="239">
        <v>0</v>
      </c>
      <c r="L479" s="237">
        <f t="shared" si="108"/>
        <v>0</v>
      </c>
    </row>
    <row r="480" spans="1:12" s="1" customFormat="1" ht="14.1" customHeight="1">
      <c r="A480" s="308"/>
      <c r="B480" s="308"/>
      <c r="C480" s="309"/>
      <c r="D480" s="55" t="s">
        <v>139</v>
      </c>
      <c r="E480" s="213" t="s">
        <v>132</v>
      </c>
      <c r="F480" s="237">
        <f t="shared" si="105"/>
        <v>400</v>
      </c>
      <c r="G480" s="237">
        <v>400</v>
      </c>
      <c r="H480" s="237">
        <v>0</v>
      </c>
      <c r="I480" s="239">
        <f t="shared" si="96"/>
        <v>0</v>
      </c>
      <c r="J480" s="239">
        <v>0</v>
      </c>
      <c r="K480" s="239">
        <v>0</v>
      </c>
      <c r="L480" s="237">
        <f t="shared" si="108"/>
        <v>0</v>
      </c>
    </row>
    <row r="481" spans="1:12" s="1" customFormat="1" ht="24" customHeight="1">
      <c r="A481" s="308"/>
      <c r="B481" s="308"/>
      <c r="C481" s="309"/>
      <c r="D481" s="55" t="s">
        <v>158</v>
      </c>
      <c r="E481" s="215" t="s">
        <v>231</v>
      </c>
      <c r="F481" s="237">
        <f t="shared" si="105"/>
        <v>1230</v>
      </c>
      <c r="G481" s="237">
        <v>1230</v>
      </c>
      <c r="H481" s="237">
        <v>0</v>
      </c>
      <c r="I481" s="239">
        <f t="shared" si="96"/>
        <v>921.98</v>
      </c>
      <c r="J481" s="239">
        <v>921.98</v>
      </c>
      <c r="K481" s="239">
        <v>0</v>
      </c>
      <c r="L481" s="237">
        <f t="shared" si="108"/>
        <v>74.957723577235768</v>
      </c>
    </row>
    <row r="482" spans="1:12" s="1" customFormat="1" ht="24" customHeight="1">
      <c r="A482" s="308"/>
      <c r="B482" s="308"/>
      <c r="C482" s="309"/>
      <c r="D482" s="55" t="s">
        <v>159</v>
      </c>
      <c r="E482" s="215" t="s">
        <v>173</v>
      </c>
      <c r="F482" s="237">
        <f t="shared" si="105"/>
        <v>400</v>
      </c>
      <c r="G482" s="237">
        <v>400</v>
      </c>
      <c r="H482" s="237">
        <v>0</v>
      </c>
      <c r="I482" s="239">
        <f t="shared" si="96"/>
        <v>65.8</v>
      </c>
      <c r="J482" s="239">
        <v>65.8</v>
      </c>
      <c r="K482" s="239">
        <v>0</v>
      </c>
      <c r="L482" s="237">
        <f t="shared" si="108"/>
        <v>16.45</v>
      </c>
    </row>
    <row r="483" spans="1:12" s="48" customFormat="1" ht="37.5" hidden="1" customHeight="1">
      <c r="A483" s="130"/>
      <c r="B483" s="130"/>
      <c r="C483" s="120" t="s">
        <v>265</v>
      </c>
      <c r="D483" s="107"/>
      <c r="E483" s="105" t="s">
        <v>109</v>
      </c>
      <c r="F483" s="237">
        <f t="shared" ref="F483:F502" si="109">G483+H483</f>
        <v>0</v>
      </c>
      <c r="G483" s="237">
        <f>G484+G485+G486+G487+G488+G489+G490+G491+G492+G493+G494+G495+G496+G497+G498+G499+G500+G501+G502</f>
        <v>0</v>
      </c>
      <c r="H483" s="237">
        <f t="shared" ref="H483:K483" si="110">H484+H485+H486+H487+H488+H489+H490+H491+H492+H493+H494+H495+H496+H497+H498+H499+H500+H501+H502</f>
        <v>0</v>
      </c>
      <c r="I483" s="237">
        <f>J483+K483</f>
        <v>0</v>
      </c>
      <c r="J483" s="237">
        <f t="shared" si="110"/>
        <v>0</v>
      </c>
      <c r="K483" s="237">
        <f t="shared" si="110"/>
        <v>0</v>
      </c>
      <c r="L483" s="237" t="str">
        <f t="shared" si="107"/>
        <v>0</v>
      </c>
    </row>
    <row r="484" spans="1:12" s="1" customFormat="1" ht="24" hidden="1" customHeight="1">
      <c r="A484" s="131"/>
      <c r="B484" s="131"/>
      <c r="C484" s="54"/>
      <c r="D484" s="55" t="s">
        <v>215</v>
      </c>
      <c r="E484" s="85" t="s">
        <v>236</v>
      </c>
      <c r="F484" s="237">
        <f t="shared" si="109"/>
        <v>0</v>
      </c>
      <c r="G484" s="237">
        <v>0</v>
      </c>
      <c r="H484" s="237">
        <v>0</v>
      </c>
      <c r="I484" s="239">
        <f>J484+K484</f>
        <v>0</v>
      </c>
      <c r="J484" s="239">
        <v>0</v>
      </c>
      <c r="K484" s="239">
        <v>0</v>
      </c>
      <c r="L484" s="237" t="str">
        <f t="shared" si="107"/>
        <v>0</v>
      </c>
    </row>
    <row r="485" spans="1:12" s="1" customFormat="1" ht="24" hidden="1" customHeight="1">
      <c r="A485" s="131"/>
      <c r="B485" s="131"/>
      <c r="C485" s="54"/>
      <c r="D485" s="55" t="s">
        <v>192</v>
      </c>
      <c r="E485" s="85" t="s">
        <v>236</v>
      </c>
      <c r="F485" s="237">
        <f t="shared" si="109"/>
        <v>0</v>
      </c>
      <c r="G485" s="237">
        <v>0</v>
      </c>
      <c r="H485" s="237">
        <v>0</v>
      </c>
      <c r="I485" s="239">
        <f t="shared" ref="I485:I502" si="111">J485+K485</f>
        <v>0</v>
      </c>
      <c r="J485" s="239">
        <v>0</v>
      </c>
      <c r="K485" s="239">
        <v>0</v>
      </c>
      <c r="L485" s="237" t="str">
        <f t="shared" si="107"/>
        <v>0</v>
      </c>
    </row>
    <row r="486" spans="1:12" s="1" customFormat="1" ht="15.6" hidden="1" customHeight="1">
      <c r="A486" s="131"/>
      <c r="B486" s="131"/>
      <c r="C486" s="54"/>
      <c r="D486" s="55" t="s">
        <v>141</v>
      </c>
      <c r="E486" s="85" t="s">
        <v>142</v>
      </c>
      <c r="F486" s="237">
        <f t="shared" si="109"/>
        <v>0</v>
      </c>
      <c r="G486" s="237">
        <v>0</v>
      </c>
      <c r="H486" s="237">
        <v>0</v>
      </c>
      <c r="I486" s="239">
        <f t="shared" si="111"/>
        <v>0</v>
      </c>
      <c r="J486" s="239">
        <v>0</v>
      </c>
      <c r="K486" s="239">
        <v>0</v>
      </c>
      <c r="L486" s="237" t="str">
        <f t="shared" si="107"/>
        <v>0</v>
      </c>
    </row>
    <row r="487" spans="1:12" s="1" customFormat="1" ht="15.6" hidden="1" customHeight="1">
      <c r="A487" s="131"/>
      <c r="B487" s="131"/>
      <c r="C487" s="54"/>
      <c r="D487" s="55" t="s">
        <v>216</v>
      </c>
      <c r="E487" s="85" t="s">
        <v>142</v>
      </c>
      <c r="F487" s="237">
        <f t="shared" si="109"/>
        <v>0</v>
      </c>
      <c r="G487" s="237">
        <v>0</v>
      </c>
      <c r="H487" s="237">
        <v>0</v>
      </c>
      <c r="I487" s="239">
        <f t="shared" si="111"/>
        <v>0</v>
      </c>
      <c r="J487" s="239">
        <v>0</v>
      </c>
      <c r="K487" s="239">
        <v>0</v>
      </c>
      <c r="L487" s="237" t="str">
        <f t="shared" si="107"/>
        <v>0</v>
      </c>
    </row>
    <row r="488" spans="1:12" s="1" customFormat="1" ht="15.6" hidden="1" customHeight="1">
      <c r="A488" s="131"/>
      <c r="B488" s="131"/>
      <c r="C488" s="54"/>
      <c r="D488" s="55" t="s">
        <v>193</v>
      </c>
      <c r="E488" s="85" t="s">
        <v>142</v>
      </c>
      <c r="F488" s="237">
        <f t="shared" si="109"/>
        <v>0</v>
      </c>
      <c r="G488" s="237">
        <v>0</v>
      </c>
      <c r="H488" s="237">
        <v>0</v>
      </c>
      <c r="I488" s="239">
        <f t="shared" si="111"/>
        <v>0</v>
      </c>
      <c r="J488" s="239">
        <v>0</v>
      </c>
      <c r="K488" s="239">
        <v>0</v>
      </c>
      <c r="L488" s="237" t="str">
        <f t="shared" si="107"/>
        <v>0</v>
      </c>
    </row>
    <row r="489" spans="1:12" s="1" customFormat="1" ht="15.6" hidden="1" customHeight="1">
      <c r="A489" s="131"/>
      <c r="B489" s="131"/>
      <c r="C489" s="54"/>
      <c r="D489" s="55" t="s">
        <v>143</v>
      </c>
      <c r="E489" s="85" t="s">
        <v>144</v>
      </c>
      <c r="F489" s="237">
        <f t="shared" si="109"/>
        <v>0</v>
      </c>
      <c r="G489" s="237">
        <v>0</v>
      </c>
      <c r="H489" s="237">
        <v>0</v>
      </c>
      <c r="I489" s="239">
        <f t="shared" si="111"/>
        <v>0</v>
      </c>
      <c r="J489" s="239">
        <v>0</v>
      </c>
      <c r="K489" s="239">
        <v>0</v>
      </c>
      <c r="L489" s="237" t="str">
        <f t="shared" si="107"/>
        <v>0</v>
      </c>
    </row>
    <row r="490" spans="1:12" s="1" customFormat="1" ht="15.6" hidden="1" customHeight="1">
      <c r="A490" s="131"/>
      <c r="B490" s="131"/>
      <c r="C490" s="54"/>
      <c r="D490" s="55" t="s">
        <v>217</v>
      </c>
      <c r="E490" s="85" t="s">
        <v>144</v>
      </c>
      <c r="F490" s="237">
        <f t="shared" si="109"/>
        <v>0</v>
      </c>
      <c r="G490" s="237">
        <v>0</v>
      </c>
      <c r="H490" s="237">
        <v>0</v>
      </c>
      <c r="I490" s="239">
        <f t="shared" si="111"/>
        <v>0</v>
      </c>
      <c r="J490" s="239">
        <v>0</v>
      </c>
      <c r="K490" s="239">
        <v>0</v>
      </c>
      <c r="L490" s="237" t="str">
        <f t="shared" si="107"/>
        <v>0</v>
      </c>
    </row>
    <row r="491" spans="1:12" s="1" customFormat="1" ht="15.6" hidden="1" customHeight="1">
      <c r="A491" s="131"/>
      <c r="B491" s="131"/>
      <c r="C491" s="54"/>
      <c r="D491" s="55" t="s">
        <v>194</v>
      </c>
      <c r="E491" s="85" t="s">
        <v>144</v>
      </c>
      <c r="F491" s="237">
        <f t="shared" si="109"/>
        <v>0</v>
      </c>
      <c r="G491" s="237">
        <v>0</v>
      </c>
      <c r="H491" s="237">
        <v>0</v>
      </c>
      <c r="I491" s="239">
        <f t="shared" si="111"/>
        <v>0</v>
      </c>
      <c r="J491" s="239">
        <v>0</v>
      </c>
      <c r="K491" s="239">
        <v>0</v>
      </c>
      <c r="L491" s="237" t="str">
        <f t="shared" si="107"/>
        <v>0</v>
      </c>
    </row>
    <row r="492" spans="1:12" s="1" customFormat="1" ht="15.6" hidden="1" customHeight="1">
      <c r="A492" s="131"/>
      <c r="B492" s="131"/>
      <c r="C492" s="54"/>
      <c r="D492" s="55" t="s">
        <v>145</v>
      </c>
      <c r="E492" s="85" t="s">
        <v>146</v>
      </c>
      <c r="F492" s="237">
        <f t="shared" si="109"/>
        <v>0</v>
      </c>
      <c r="G492" s="237">
        <v>0</v>
      </c>
      <c r="H492" s="237">
        <v>0</v>
      </c>
      <c r="I492" s="239">
        <f t="shared" si="111"/>
        <v>0</v>
      </c>
      <c r="J492" s="239">
        <v>0</v>
      </c>
      <c r="K492" s="239">
        <v>0</v>
      </c>
      <c r="L492" s="237" t="str">
        <f t="shared" si="107"/>
        <v>0</v>
      </c>
    </row>
    <row r="493" spans="1:12" s="1" customFormat="1" ht="15.6" hidden="1" customHeight="1">
      <c r="A493" s="131"/>
      <c r="B493" s="131"/>
      <c r="C493" s="54"/>
      <c r="D493" s="55" t="s">
        <v>263</v>
      </c>
      <c r="E493" s="85" t="s">
        <v>146</v>
      </c>
      <c r="F493" s="237">
        <f t="shared" si="109"/>
        <v>0</v>
      </c>
      <c r="G493" s="237">
        <v>0</v>
      </c>
      <c r="H493" s="237">
        <v>0</v>
      </c>
      <c r="I493" s="239">
        <f t="shared" si="111"/>
        <v>0</v>
      </c>
      <c r="J493" s="239">
        <v>0</v>
      </c>
      <c r="K493" s="239">
        <v>0</v>
      </c>
      <c r="L493" s="237" t="str">
        <f t="shared" si="107"/>
        <v>0</v>
      </c>
    </row>
    <row r="494" spans="1:12" s="1" customFormat="1" ht="15.6" hidden="1" customHeight="1">
      <c r="A494" s="131"/>
      <c r="B494" s="131"/>
      <c r="C494" s="54"/>
      <c r="D494" s="55" t="s">
        <v>195</v>
      </c>
      <c r="E494" s="85" t="s">
        <v>146</v>
      </c>
      <c r="F494" s="237">
        <f t="shared" si="109"/>
        <v>0</v>
      </c>
      <c r="G494" s="237">
        <v>0</v>
      </c>
      <c r="H494" s="237">
        <v>0</v>
      </c>
      <c r="I494" s="239">
        <f t="shared" si="111"/>
        <v>0</v>
      </c>
      <c r="J494" s="239">
        <v>0</v>
      </c>
      <c r="K494" s="239">
        <v>0</v>
      </c>
      <c r="L494" s="237" t="str">
        <f t="shared" si="107"/>
        <v>0</v>
      </c>
    </row>
    <row r="495" spans="1:12" s="1" customFormat="1" ht="15.6" hidden="1" customHeight="1">
      <c r="A495" s="131"/>
      <c r="B495" s="131"/>
      <c r="C495" s="54"/>
      <c r="D495" s="55" t="s">
        <v>147</v>
      </c>
      <c r="E495" s="85" t="s">
        <v>148</v>
      </c>
      <c r="F495" s="237">
        <f t="shared" si="109"/>
        <v>0</v>
      </c>
      <c r="G495" s="237">
        <v>0</v>
      </c>
      <c r="H495" s="237">
        <v>0</v>
      </c>
      <c r="I495" s="239">
        <f t="shared" si="111"/>
        <v>0</v>
      </c>
      <c r="J495" s="239">
        <v>0</v>
      </c>
      <c r="K495" s="239">
        <v>0</v>
      </c>
      <c r="L495" s="237" t="str">
        <f t="shared" si="107"/>
        <v>0</v>
      </c>
    </row>
    <row r="496" spans="1:12" s="1" customFormat="1" ht="15.6" hidden="1" customHeight="1">
      <c r="A496" s="131"/>
      <c r="B496" s="131"/>
      <c r="C496" s="54"/>
      <c r="D496" s="55" t="s">
        <v>218</v>
      </c>
      <c r="E496" s="85" t="s">
        <v>148</v>
      </c>
      <c r="F496" s="237">
        <f t="shared" si="109"/>
        <v>0</v>
      </c>
      <c r="G496" s="237">
        <v>0</v>
      </c>
      <c r="H496" s="237">
        <v>0</v>
      </c>
      <c r="I496" s="239">
        <f t="shared" si="111"/>
        <v>0</v>
      </c>
      <c r="J496" s="239">
        <v>0</v>
      </c>
      <c r="K496" s="239">
        <v>0</v>
      </c>
      <c r="L496" s="237" t="str">
        <f t="shared" si="107"/>
        <v>0</v>
      </c>
    </row>
    <row r="497" spans="1:12" s="1" customFormat="1" ht="15.6" hidden="1" customHeight="1">
      <c r="A497" s="131"/>
      <c r="B497" s="131"/>
      <c r="C497" s="54"/>
      <c r="D497" s="55" t="s">
        <v>176</v>
      </c>
      <c r="E497" s="85" t="s">
        <v>148</v>
      </c>
      <c r="F497" s="237">
        <f t="shared" si="109"/>
        <v>0</v>
      </c>
      <c r="G497" s="237">
        <v>0</v>
      </c>
      <c r="H497" s="237">
        <v>0</v>
      </c>
      <c r="I497" s="239">
        <f t="shared" si="111"/>
        <v>0</v>
      </c>
      <c r="J497" s="239">
        <v>0</v>
      </c>
      <c r="K497" s="239">
        <v>0</v>
      </c>
      <c r="L497" s="237" t="str">
        <f t="shared" si="107"/>
        <v>0</v>
      </c>
    </row>
    <row r="498" spans="1:12" s="1" customFormat="1" ht="15.6" hidden="1" customHeight="1">
      <c r="A498" s="131"/>
      <c r="B498" s="131"/>
      <c r="C498" s="54"/>
      <c r="D498" s="55" t="s">
        <v>260</v>
      </c>
      <c r="E498" s="85" t="s">
        <v>233</v>
      </c>
      <c r="F498" s="237">
        <f t="shared" si="109"/>
        <v>0</v>
      </c>
      <c r="G498" s="237">
        <v>0</v>
      </c>
      <c r="H498" s="237">
        <v>0</v>
      </c>
      <c r="I498" s="239">
        <f t="shared" si="111"/>
        <v>0</v>
      </c>
      <c r="J498" s="239">
        <v>0</v>
      </c>
      <c r="K498" s="239">
        <v>0</v>
      </c>
      <c r="L498" s="237" t="str">
        <f t="shared" si="107"/>
        <v>0</v>
      </c>
    </row>
    <row r="499" spans="1:12" s="1" customFormat="1" ht="15.6" hidden="1" customHeight="1">
      <c r="A499" s="131"/>
      <c r="B499" s="131"/>
      <c r="C499" s="54"/>
      <c r="D499" s="55" t="s">
        <v>261</v>
      </c>
      <c r="E499" s="85" t="s">
        <v>233</v>
      </c>
      <c r="F499" s="237">
        <f t="shared" si="109"/>
        <v>0</v>
      </c>
      <c r="G499" s="237">
        <v>0</v>
      </c>
      <c r="H499" s="237">
        <v>0</v>
      </c>
      <c r="I499" s="239">
        <f t="shared" si="111"/>
        <v>0</v>
      </c>
      <c r="J499" s="239">
        <v>0</v>
      </c>
      <c r="K499" s="239">
        <v>0</v>
      </c>
      <c r="L499" s="237" t="str">
        <f t="shared" si="107"/>
        <v>0</v>
      </c>
    </row>
    <row r="500" spans="1:12" s="1" customFormat="1" ht="15.6" hidden="1" customHeight="1">
      <c r="A500" s="131"/>
      <c r="B500" s="131"/>
      <c r="C500" s="54"/>
      <c r="D500" s="55" t="s">
        <v>137</v>
      </c>
      <c r="E500" s="85" t="s">
        <v>138</v>
      </c>
      <c r="F500" s="237">
        <f t="shared" si="109"/>
        <v>0</v>
      </c>
      <c r="G500" s="237">
        <v>0</v>
      </c>
      <c r="H500" s="237">
        <v>0</v>
      </c>
      <c r="I500" s="239">
        <f t="shared" si="111"/>
        <v>0</v>
      </c>
      <c r="J500" s="239">
        <v>0</v>
      </c>
      <c r="K500" s="239">
        <v>0</v>
      </c>
      <c r="L500" s="237" t="str">
        <f t="shared" si="107"/>
        <v>0</v>
      </c>
    </row>
    <row r="501" spans="1:12" s="1" customFormat="1" ht="15.6" hidden="1" customHeight="1">
      <c r="A501" s="131"/>
      <c r="B501" s="131"/>
      <c r="C501" s="54"/>
      <c r="D501" s="55" t="s">
        <v>219</v>
      </c>
      <c r="E501" s="85" t="s">
        <v>138</v>
      </c>
      <c r="F501" s="237">
        <f t="shared" si="109"/>
        <v>0</v>
      </c>
      <c r="G501" s="237">
        <v>0</v>
      </c>
      <c r="H501" s="237">
        <v>0</v>
      </c>
      <c r="I501" s="239">
        <f t="shared" si="111"/>
        <v>0</v>
      </c>
      <c r="J501" s="239">
        <v>0</v>
      </c>
      <c r="K501" s="239">
        <v>0</v>
      </c>
      <c r="L501" s="237" t="str">
        <f t="shared" si="107"/>
        <v>0</v>
      </c>
    </row>
    <row r="502" spans="1:12" s="1" customFormat="1" ht="15.6" hidden="1" customHeight="1">
      <c r="A502" s="131"/>
      <c r="B502" s="131"/>
      <c r="C502" s="54"/>
      <c r="D502" s="55" t="s">
        <v>175</v>
      </c>
      <c r="E502" s="85" t="s">
        <v>138</v>
      </c>
      <c r="F502" s="237">
        <f t="shared" si="109"/>
        <v>0</v>
      </c>
      <c r="G502" s="237">
        <v>0</v>
      </c>
      <c r="H502" s="237">
        <v>0</v>
      </c>
      <c r="I502" s="239">
        <f t="shared" si="111"/>
        <v>0</v>
      </c>
      <c r="J502" s="239">
        <v>0</v>
      </c>
      <c r="K502" s="239">
        <v>0</v>
      </c>
      <c r="L502" s="236">
        <f>IFERROR(I520*100/F520,"0")</f>
        <v>27.917274461909852</v>
      </c>
    </row>
    <row r="503" spans="1:12" s="1" customFormat="1" ht="15.6" customHeight="1">
      <c r="A503" s="261"/>
      <c r="B503" s="261"/>
      <c r="C503" s="262" t="s">
        <v>265</v>
      </c>
      <c r="D503" s="260"/>
      <c r="E503" s="203" t="s">
        <v>109</v>
      </c>
      <c r="F503" s="284">
        <f t="shared" ref="F503:F521" si="112">G503</f>
        <v>20440.740000000002</v>
      </c>
      <c r="G503" s="284">
        <f>SUM(G504:G519)</f>
        <v>20440.740000000002</v>
      </c>
      <c r="H503" s="284">
        <v>0</v>
      </c>
      <c r="I503" s="285">
        <f t="shared" ref="I503:I519" si="113">J503</f>
        <v>20403.740000000002</v>
      </c>
      <c r="J503" s="285">
        <f>SUM(J504:J519)</f>
        <v>20403.740000000002</v>
      </c>
      <c r="K503" s="285">
        <v>0</v>
      </c>
      <c r="L503" s="284">
        <f t="shared" ref="L503:L519" si="114">I503/F503*100</f>
        <v>99.818988940713496</v>
      </c>
    </row>
    <row r="504" spans="1:12" s="1" customFormat="1" ht="15.6" customHeight="1">
      <c r="A504" s="261"/>
      <c r="B504" s="261"/>
      <c r="C504" s="310"/>
      <c r="D504" s="260" t="s">
        <v>215</v>
      </c>
      <c r="E504" s="213" t="s">
        <v>236</v>
      </c>
      <c r="F504" s="237">
        <f t="shared" si="112"/>
        <v>642.6</v>
      </c>
      <c r="G504" s="237">
        <v>642.6</v>
      </c>
      <c r="H504" s="237">
        <v>0</v>
      </c>
      <c r="I504" s="239">
        <f t="shared" si="113"/>
        <v>642.6</v>
      </c>
      <c r="J504" s="239">
        <v>642.6</v>
      </c>
      <c r="K504" s="239">
        <v>0</v>
      </c>
      <c r="L504" s="237">
        <f t="shared" si="114"/>
        <v>100</v>
      </c>
    </row>
    <row r="505" spans="1:12" s="1" customFormat="1" ht="15.6" customHeight="1">
      <c r="A505" s="261"/>
      <c r="B505" s="261"/>
      <c r="C505" s="311"/>
      <c r="D505" s="260" t="s">
        <v>192</v>
      </c>
      <c r="E505" s="213" t="s">
        <v>236</v>
      </c>
      <c r="F505" s="237">
        <f t="shared" si="112"/>
        <v>113.4</v>
      </c>
      <c r="G505" s="237">
        <v>113.4</v>
      </c>
      <c r="H505" s="237">
        <v>0</v>
      </c>
      <c r="I505" s="239">
        <f t="shared" si="113"/>
        <v>113.4</v>
      </c>
      <c r="J505" s="239">
        <v>113.4</v>
      </c>
      <c r="K505" s="239">
        <v>0</v>
      </c>
      <c r="L505" s="237">
        <f t="shared" si="114"/>
        <v>100</v>
      </c>
    </row>
    <row r="506" spans="1:12" s="1" customFormat="1" ht="15.6" customHeight="1">
      <c r="A506" s="261"/>
      <c r="B506" s="261"/>
      <c r="C506" s="311"/>
      <c r="D506" s="260" t="s">
        <v>216</v>
      </c>
      <c r="E506" s="213" t="s">
        <v>142</v>
      </c>
      <c r="F506" s="237">
        <f t="shared" si="112"/>
        <v>110.46</v>
      </c>
      <c r="G506" s="237">
        <v>110.46</v>
      </c>
      <c r="H506" s="237">
        <v>0</v>
      </c>
      <c r="I506" s="239">
        <f t="shared" si="113"/>
        <v>110.46</v>
      </c>
      <c r="J506" s="239">
        <v>110.46</v>
      </c>
      <c r="K506" s="239">
        <v>0</v>
      </c>
      <c r="L506" s="237">
        <f t="shared" si="114"/>
        <v>100</v>
      </c>
    </row>
    <row r="507" spans="1:12" s="1" customFormat="1" ht="15.6" customHeight="1">
      <c r="A507" s="261"/>
      <c r="B507" s="261"/>
      <c r="C507" s="311"/>
      <c r="D507" s="260" t="s">
        <v>193</v>
      </c>
      <c r="E507" s="213" t="s">
        <v>142</v>
      </c>
      <c r="F507" s="237">
        <f t="shared" si="112"/>
        <v>19.489999999999998</v>
      </c>
      <c r="G507" s="237">
        <v>19.489999999999998</v>
      </c>
      <c r="H507" s="237">
        <v>0</v>
      </c>
      <c r="I507" s="239">
        <f t="shared" si="113"/>
        <v>19.489999999999998</v>
      </c>
      <c r="J507" s="239">
        <v>19.489999999999998</v>
      </c>
      <c r="K507" s="239">
        <v>0</v>
      </c>
      <c r="L507" s="237">
        <f t="shared" si="114"/>
        <v>100</v>
      </c>
    </row>
    <row r="508" spans="1:12" s="1" customFormat="1" ht="41.25" customHeight="1">
      <c r="A508" s="261"/>
      <c r="B508" s="261"/>
      <c r="C508" s="311"/>
      <c r="D508" s="260" t="s">
        <v>217</v>
      </c>
      <c r="E508" s="214" t="s">
        <v>341</v>
      </c>
      <c r="F508" s="237">
        <f t="shared" si="112"/>
        <v>15.74</v>
      </c>
      <c r="G508" s="237">
        <v>15.74</v>
      </c>
      <c r="H508" s="237">
        <v>0</v>
      </c>
      <c r="I508" s="239">
        <f t="shared" si="113"/>
        <v>15.74</v>
      </c>
      <c r="J508" s="239">
        <v>15.74</v>
      </c>
      <c r="K508" s="239">
        <v>0</v>
      </c>
      <c r="L508" s="237">
        <f t="shared" si="114"/>
        <v>100</v>
      </c>
    </row>
    <row r="509" spans="1:12" s="1" customFormat="1" ht="39.75" customHeight="1">
      <c r="A509" s="261"/>
      <c r="B509" s="261"/>
      <c r="C509" s="311"/>
      <c r="D509" s="260" t="s">
        <v>194</v>
      </c>
      <c r="E509" s="214" t="s">
        <v>341</v>
      </c>
      <c r="F509" s="237">
        <f t="shared" si="112"/>
        <v>2.78</v>
      </c>
      <c r="G509" s="237">
        <v>2.78</v>
      </c>
      <c r="H509" s="237">
        <v>0</v>
      </c>
      <c r="I509" s="239">
        <f t="shared" si="113"/>
        <v>2.78</v>
      </c>
      <c r="J509" s="239">
        <v>2.78</v>
      </c>
      <c r="K509" s="239">
        <v>0</v>
      </c>
      <c r="L509" s="237">
        <f t="shared" si="114"/>
        <v>100</v>
      </c>
    </row>
    <row r="510" spans="1:12" s="1" customFormat="1" ht="15.6" customHeight="1">
      <c r="A510" s="261"/>
      <c r="B510" s="261"/>
      <c r="C510" s="311"/>
      <c r="D510" s="260" t="s">
        <v>263</v>
      </c>
      <c r="E510" s="204" t="s">
        <v>146</v>
      </c>
      <c r="F510" s="237">
        <f t="shared" si="112"/>
        <v>357</v>
      </c>
      <c r="G510" s="237">
        <v>357</v>
      </c>
      <c r="H510" s="237">
        <v>0</v>
      </c>
      <c r="I510" s="239">
        <f t="shared" si="113"/>
        <v>357</v>
      </c>
      <c r="J510" s="239">
        <v>357</v>
      </c>
      <c r="K510" s="239">
        <v>0</v>
      </c>
      <c r="L510" s="237">
        <f t="shared" si="114"/>
        <v>100</v>
      </c>
    </row>
    <row r="511" spans="1:12" s="1" customFormat="1" ht="15.6" customHeight="1">
      <c r="A511" s="261"/>
      <c r="B511" s="261"/>
      <c r="C511" s="311"/>
      <c r="D511" s="260" t="s">
        <v>195</v>
      </c>
      <c r="E511" s="204" t="s">
        <v>146</v>
      </c>
      <c r="F511" s="237">
        <f t="shared" si="112"/>
        <v>100</v>
      </c>
      <c r="G511" s="237">
        <v>100</v>
      </c>
      <c r="H511" s="237">
        <v>0</v>
      </c>
      <c r="I511" s="239">
        <f t="shared" si="113"/>
        <v>63</v>
      </c>
      <c r="J511" s="239">
        <v>63</v>
      </c>
      <c r="K511" s="239">
        <v>0</v>
      </c>
      <c r="L511" s="237">
        <f t="shared" si="114"/>
        <v>63</v>
      </c>
    </row>
    <row r="512" spans="1:12" s="1" customFormat="1" ht="15.6" customHeight="1">
      <c r="A512" s="261"/>
      <c r="B512" s="261"/>
      <c r="C512" s="311"/>
      <c r="D512" s="260" t="s">
        <v>147</v>
      </c>
      <c r="E512" s="204" t="s">
        <v>148</v>
      </c>
      <c r="F512" s="237">
        <f t="shared" si="112"/>
        <v>6325</v>
      </c>
      <c r="G512" s="237">
        <v>6325</v>
      </c>
      <c r="H512" s="237">
        <v>0</v>
      </c>
      <c r="I512" s="239">
        <f t="shared" si="113"/>
        <v>6325</v>
      </c>
      <c r="J512" s="239">
        <v>6325</v>
      </c>
      <c r="K512" s="239">
        <v>0</v>
      </c>
      <c r="L512" s="237">
        <f t="shared" si="114"/>
        <v>100</v>
      </c>
    </row>
    <row r="513" spans="1:12" s="1" customFormat="1" ht="15.6" customHeight="1">
      <c r="A513" s="261"/>
      <c r="B513" s="261"/>
      <c r="C513" s="311"/>
      <c r="D513" s="260" t="s">
        <v>218</v>
      </c>
      <c r="E513" s="204" t="s">
        <v>148</v>
      </c>
      <c r="F513" s="237">
        <f t="shared" si="112"/>
        <v>5376.25</v>
      </c>
      <c r="G513" s="237">
        <v>5376.25</v>
      </c>
      <c r="H513" s="237">
        <v>0</v>
      </c>
      <c r="I513" s="239">
        <f t="shared" si="113"/>
        <v>5376.25</v>
      </c>
      <c r="J513" s="239">
        <v>5376.25</v>
      </c>
      <c r="K513" s="239">
        <v>0</v>
      </c>
      <c r="L513" s="237">
        <f t="shared" si="114"/>
        <v>100</v>
      </c>
    </row>
    <row r="514" spans="1:12" s="1" customFormat="1" ht="15.6" customHeight="1">
      <c r="A514" s="261"/>
      <c r="B514" s="261"/>
      <c r="C514" s="311"/>
      <c r="D514" s="260" t="s">
        <v>176</v>
      </c>
      <c r="E514" s="204" t="s">
        <v>148</v>
      </c>
      <c r="F514" s="237">
        <f t="shared" si="112"/>
        <v>948.75</v>
      </c>
      <c r="G514" s="237">
        <v>948.75</v>
      </c>
      <c r="H514" s="237">
        <v>0</v>
      </c>
      <c r="I514" s="239">
        <f t="shared" si="113"/>
        <v>948.75</v>
      </c>
      <c r="J514" s="239">
        <v>948.75</v>
      </c>
      <c r="K514" s="239">
        <v>0</v>
      </c>
      <c r="L514" s="237">
        <f t="shared" si="114"/>
        <v>100</v>
      </c>
    </row>
    <row r="515" spans="1:12" s="1" customFormat="1" ht="15.6" customHeight="1">
      <c r="A515" s="261"/>
      <c r="B515" s="261"/>
      <c r="C515" s="311"/>
      <c r="D515" s="260" t="s">
        <v>260</v>
      </c>
      <c r="E515" s="208" t="s">
        <v>233</v>
      </c>
      <c r="F515" s="237">
        <f t="shared" si="112"/>
        <v>3534.95</v>
      </c>
      <c r="G515" s="237">
        <v>3534.95</v>
      </c>
      <c r="H515" s="237">
        <v>0</v>
      </c>
      <c r="I515" s="239">
        <f t="shared" si="113"/>
        <v>3534.95</v>
      </c>
      <c r="J515" s="239">
        <v>3534.95</v>
      </c>
      <c r="K515" s="239">
        <v>0</v>
      </c>
      <c r="L515" s="237">
        <f t="shared" si="114"/>
        <v>100</v>
      </c>
    </row>
    <row r="516" spans="1:12" s="1" customFormat="1" ht="15.6" customHeight="1">
      <c r="A516" s="261"/>
      <c r="B516" s="261"/>
      <c r="C516" s="311"/>
      <c r="D516" s="260" t="s">
        <v>261</v>
      </c>
      <c r="E516" s="208" t="s">
        <v>233</v>
      </c>
      <c r="F516" s="237">
        <f t="shared" si="112"/>
        <v>623.82000000000005</v>
      </c>
      <c r="G516" s="237">
        <v>623.82000000000005</v>
      </c>
      <c r="H516" s="237">
        <v>0</v>
      </c>
      <c r="I516" s="239">
        <f t="shared" si="113"/>
        <v>623.82000000000005</v>
      </c>
      <c r="J516" s="239">
        <v>623.82000000000005</v>
      </c>
      <c r="K516" s="239">
        <v>0</v>
      </c>
      <c r="L516" s="237">
        <f t="shared" si="114"/>
        <v>100</v>
      </c>
    </row>
    <row r="517" spans="1:12" s="1" customFormat="1" ht="15.6" customHeight="1">
      <c r="A517" s="261"/>
      <c r="B517" s="261"/>
      <c r="C517" s="311"/>
      <c r="D517" s="260" t="s">
        <v>137</v>
      </c>
      <c r="E517" s="213" t="s">
        <v>138</v>
      </c>
      <c r="F517" s="237">
        <f t="shared" si="112"/>
        <v>1135.25</v>
      </c>
      <c r="G517" s="237">
        <v>1135.25</v>
      </c>
      <c r="H517" s="237">
        <v>0</v>
      </c>
      <c r="I517" s="239">
        <f t="shared" si="113"/>
        <v>1135.25</v>
      </c>
      <c r="J517" s="239">
        <v>1135.25</v>
      </c>
      <c r="K517" s="239">
        <v>0</v>
      </c>
      <c r="L517" s="237">
        <f t="shared" si="114"/>
        <v>100</v>
      </c>
    </row>
    <row r="518" spans="1:12" s="1" customFormat="1" ht="15.6" customHeight="1">
      <c r="A518" s="261"/>
      <c r="B518" s="261"/>
      <c r="C518" s="311"/>
      <c r="D518" s="260" t="s">
        <v>219</v>
      </c>
      <c r="E518" s="213" t="s">
        <v>138</v>
      </c>
      <c r="F518" s="237">
        <f t="shared" si="112"/>
        <v>964.96</v>
      </c>
      <c r="G518" s="237">
        <v>964.96</v>
      </c>
      <c r="H518" s="237">
        <v>0</v>
      </c>
      <c r="I518" s="239">
        <f t="shared" si="113"/>
        <v>964.96</v>
      </c>
      <c r="J518" s="239">
        <v>964.96</v>
      </c>
      <c r="K518" s="239">
        <v>0</v>
      </c>
      <c r="L518" s="237">
        <f t="shared" si="114"/>
        <v>100</v>
      </c>
    </row>
    <row r="519" spans="1:12" s="1" customFormat="1" ht="15.6" customHeight="1">
      <c r="A519" s="261"/>
      <c r="B519" s="261"/>
      <c r="C519" s="315"/>
      <c r="D519" s="260" t="s">
        <v>175</v>
      </c>
      <c r="E519" s="213" t="s">
        <v>138</v>
      </c>
      <c r="F519" s="237">
        <f t="shared" si="112"/>
        <v>170.29</v>
      </c>
      <c r="G519" s="237">
        <v>170.29</v>
      </c>
      <c r="H519" s="237">
        <v>0</v>
      </c>
      <c r="I519" s="239">
        <f t="shared" si="113"/>
        <v>170.29</v>
      </c>
      <c r="J519" s="239">
        <v>170.29</v>
      </c>
      <c r="K519" s="239">
        <v>0</v>
      </c>
      <c r="L519" s="237">
        <f t="shared" si="114"/>
        <v>100</v>
      </c>
    </row>
    <row r="520" spans="1:12" s="1" customFormat="1" ht="12.75">
      <c r="A520" s="263" t="s">
        <v>335</v>
      </c>
      <c r="B520" s="53" t="s">
        <v>115</v>
      </c>
      <c r="C520" s="54"/>
      <c r="D520" s="55"/>
      <c r="E520" s="132" t="s">
        <v>121</v>
      </c>
      <c r="F520" s="236">
        <f t="shared" si="112"/>
        <v>38540.94</v>
      </c>
      <c r="G520" s="236">
        <f>G521</f>
        <v>38540.94</v>
      </c>
      <c r="H520" s="236">
        <f t="shared" ref="H520:K520" si="115">H521</f>
        <v>0</v>
      </c>
      <c r="I520" s="236">
        <f t="shared" si="115"/>
        <v>10759.58</v>
      </c>
      <c r="J520" s="236">
        <f t="shared" si="115"/>
        <v>10759.58</v>
      </c>
      <c r="K520" s="236">
        <f t="shared" si="115"/>
        <v>0</v>
      </c>
      <c r="L520" s="236">
        <f>IFERROR(I520*100/F520,"0")</f>
        <v>27.917274461909852</v>
      </c>
    </row>
    <row r="521" spans="1:12" s="2" customFormat="1" ht="19.5" customHeight="1">
      <c r="A521" s="306"/>
      <c r="B521" s="306"/>
      <c r="C521" s="61" t="s">
        <v>116</v>
      </c>
      <c r="D521" s="62"/>
      <c r="E521" s="203" t="s">
        <v>109</v>
      </c>
      <c r="F521" s="284">
        <f t="shared" si="112"/>
        <v>38540.94</v>
      </c>
      <c r="G521" s="284">
        <f>G524+G525+G527+G528+G529+G526+G523+G522</f>
        <v>38540.94</v>
      </c>
      <c r="H521" s="284">
        <f t="shared" ref="H521" si="116">H524+H525+H527+H528+H529+H526</f>
        <v>0</v>
      </c>
      <c r="I521" s="284">
        <f>J521+K521</f>
        <v>10759.58</v>
      </c>
      <c r="J521" s="284">
        <f>J524+J525+J527+J528+J529+J526+J523+J522</f>
        <v>10759.58</v>
      </c>
      <c r="K521" s="285">
        <f>SUM(K529:K529)</f>
        <v>0</v>
      </c>
      <c r="L521" s="284">
        <f>IFERROR(I521*100/F521,"0")</f>
        <v>27.917274461909852</v>
      </c>
    </row>
    <row r="522" spans="1:12" s="48" customFormat="1" ht="50.25" customHeight="1">
      <c r="A522" s="306"/>
      <c r="B522" s="306"/>
      <c r="C522" s="312"/>
      <c r="D522" s="76" t="s">
        <v>262</v>
      </c>
      <c r="E522" s="208" t="s">
        <v>266</v>
      </c>
      <c r="F522" s="237">
        <f>G522+H522</f>
        <v>2500</v>
      </c>
      <c r="G522" s="237">
        <v>2500</v>
      </c>
      <c r="H522" s="237">
        <v>0</v>
      </c>
      <c r="I522" s="237">
        <f>J522+K522</f>
        <v>2500</v>
      </c>
      <c r="J522" s="237">
        <v>2500</v>
      </c>
      <c r="K522" s="237">
        <v>0</v>
      </c>
      <c r="L522" s="237">
        <f>IFERROR(I522*100/F522,"0")</f>
        <v>100</v>
      </c>
    </row>
    <row r="523" spans="1:12" s="31" customFormat="1" ht="14.1" hidden="1" customHeight="1">
      <c r="A523" s="306"/>
      <c r="B523" s="306"/>
      <c r="C523" s="313"/>
      <c r="D523" s="76" t="s">
        <v>141</v>
      </c>
      <c r="E523" s="208" t="s">
        <v>142</v>
      </c>
      <c r="F523" s="237">
        <f t="shared" ref="F523:F529" si="117">G523</f>
        <v>0</v>
      </c>
      <c r="G523" s="237">
        <v>0</v>
      </c>
      <c r="H523" s="237">
        <v>0</v>
      </c>
      <c r="I523" s="237">
        <f>J523</f>
        <v>0</v>
      </c>
      <c r="J523" s="237">
        <v>0</v>
      </c>
      <c r="K523" s="237">
        <v>0</v>
      </c>
      <c r="L523" s="237">
        <f t="shared" ref="L523" si="118">IFERROR(I524*100/F524,"0")</f>
        <v>16.125</v>
      </c>
    </row>
    <row r="524" spans="1:12" s="1" customFormat="1" ht="14.1" customHeight="1">
      <c r="A524" s="306"/>
      <c r="B524" s="306"/>
      <c r="C524" s="313"/>
      <c r="D524" s="55" t="s">
        <v>145</v>
      </c>
      <c r="E524" s="204" t="s">
        <v>146</v>
      </c>
      <c r="F524" s="237">
        <f t="shared" si="117"/>
        <v>8000</v>
      </c>
      <c r="G524" s="237">
        <v>8000</v>
      </c>
      <c r="H524" s="237">
        <v>0</v>
      </c>
      <c r="I524" s="239">
        <f t="shared" si="96"/>
        <v>1290</v>
      </c>
      <c r="J524" s="239">
        <v>1290</v>
      </c>
      <c r="K524" s="239">
        <v>0</v>
      </c>
      <c r="L524" s="237">
        <f t="shared" ref="L524:L529" si="119">IFERROR(I524*100/F524,"0")</f>
        <v>16.125</v>
      </c>
    </row>
    <row r="525" spans="1:12" s="1" customFormat="1" ht="14.1" customHeight="1">
      <c r="A525" s="306"/>
      <c r="B525" s="306"/>
      <c r="C525" s="313"/>
      <c r="D525" s="55" t="s">
        <v>147</v>
      </c>
      <c r="E525" s="204" t="s">
        <v>148</v>
      </c>
      <c r="F525" s="237">
        <f t="shared" si="117"/>
        <v>7040.94</v>
      </c>
      <c r="G525" s="237">
        <v>7040.94</v>
      </c>
      <c r="H525" s="237">
        <v>0</v>
      </c>
      <c r="I525" s="239">
        <f>J525</f>
        <v>2241.77</v>
      </c>
      <c r="J525" s="239">
        <v>2241.77</v>
      </c>
      <c r="K525" s="239">
        <v>0</v>
      </c>
      <c r="L525" s="237">
        <f t="shared" si="119"/>
        <v>31.839072623825796</v>
      </c>
    </row>
    <row r="526" spans="1:12" s="1" customFormat="1" ht="14.1" customHeight="1">
      <c r="A526" s="306"/>
      <c r="B526" s="306"/>
      <c r="C526" s="313"/>
      <c r="D526" s="55" t="s">
        <v>213</v>
      </c>
      <c r="E526" s="208" t="s">
        <v>233</v>
      </c>
      <c r="F526" s="237">
        <f t="shared" si="117"/>
        <v>2000</v>
      </c>
      <c r="G526" s="237">
        <v>2000</v>
      </c>
      <c r="H526" s="237">
        <v>0</v>
      </c>
      <c r="I526" s="239">
        <f t="shared" si="96"/>
        <v>236.84</v>
      </c>
      <c r="J526" s="239">
        <v>236.84</v>
      </c>
      <c r="K526" s="239">
        <v>0</v>
      </c>
      <c r="L526" s="237">
        <f t="shared" si="119"/>
        <v>11.842000000000001</v>
      </c>
    </row>
    <row r="527" spans="1:12" s="1" customFormat="1" ht="14.1" customHeight="1">
      <c r="A527" s="306"/>
      <c r="B527" s="306"/>
      <c r="C527" s="313"/>
      <c r="D527" s="55" t="s">
        <v>153</v>
      </c>
      <c r="E527" s="213" t="s">
        <v>154</v>
      </c>
      <c r="F527" s="237">
        <f t="shared" si="117"/>
        <v>3500</v>
      </c>
      <c r="G527" s="237">
        <v>3500</v>
      </c>
      <c r="H527" s="237">
        <v>0</v>
      </c>
      <c r="I527" s="239">
        <v>1736.2</v>
      </c>
      <c r="J527" s="239">
        <v>1736.2</v>
      </c>
      <c r="K527" s="239">
        <v>0</v>
      </c>
      <c r="L527" s="237">
        <f t="shared" si="119"/>
        <v>49.605714285714285</v>
      </c>
    </row>
    <row r="528" spans="1:12" s="1" customFormat="1" ht="14.1" customHeight="1">
      <c r="A528" s="306"/>
      <c r="B528" s="306"/>
      <c r="C528" s="313"/>
      <c r="D528" s="55" t="s">
        <v>137</v>
      </c>
      <c r="E528" s="213" t="s">
        <v>138</v>
      </c>
      <c r="F528" s="237">
        <f t="shared" si="117"/>
        <v>12500</v>
      </c>
      <c r="G528" s="237">
        <v>12500</v>
      </c>
      <c r="H528" s="237">
        <v>0</v>
      </c>
      <c r="I528" s="239">
        <v>1795</v>
      </c>
      <c r="J528" s="239">
        <v>1795</v>
      </c>
      <c r="K528" s="239">
        <v>0</v>
      </c>
      <c r="L528" s="237">
        <f t="shared" si="119"/>
        <v>14.36</v>
      </c>
    </row>
    <row r="529" spans="1:16" s="1" customFormat="1" ht="14.1" customHeight="1">
      <c r="A529" s="306"/>
      <c r="B529" s="306"/>
      <c r="C529" s="314"/>
      <c r="D529" s="55" t="s">
        <v>139</v>
      </c>
      <c r="E529" s="213" t="s">
        <v>132</v>
      </c>
      <c r="F529" s="237">
        <f t="shared" si="117"/>
        <v>3000</v>
      </c>
      <c r="G529" s="237">
        <v>3000</v>
      </c>
      <c r="H529" s="237">
        <v>0</v>
      </c>
      <c r="I529" s="239">
        <v>959.77</v>
      </c>
      <c r="J529" s="239">
        <v>959.77</v>
      </c>
      <c r="K529" s="239">
        <v>0</v>
      </c>
      <c r="L529" s="237">
        <f t="shared" si="119"/>
        <v>31.992333333333335</v>
      </c>
    </row>
    <row r="530" spans="1:16" s="3" customFormat="1" ht="12.75">
      <c r="A530" s="53"/>
      <c r="B530" s="53"/>
      <c r="C530" s="133"/>
      <c r="D530" s="96"/>
      <c r="E530" s="134" t="s">
        <v>117</v>
      </c>
      <c r="F530" s="236">
        <f>G530+H530</f>
        <v>13785841.029999999</v>
      </c>
      <c r="G530" s="236">
        <f>G520+G453+G415+G371+G366+G303+G280+G191+G182+G178+G145+G120+G54+G45+G39+G31+G10+G28</f>
        <v>12621604.969999999</v>
      </c>
      <c r="H530" s="236">
        <f>H10+H24+H31+H39+H45+H54+H120+H145+H178+H182+H191+H280+H303+H366+H415+H453+H520+H371+H28</f>
        <v>1164236.06</v>
      </c>
      <c r="I530" s="236">
        <f>I10+I24+I31+I39+I45+I54+I120+I145+I178+I182+I191+I280+I303+I366+I415+I453+I520+I371+I28</f>
        <v>6075731.3399999999</v>
      </c>
      <c r="J530" s="236">
        <f>J10+J24+J31+J39+J45+J54+J120+J145+J178+J182+J191+J280+J303+J366+J415+J453+J520+J371+J28</f>
        <v>6052931.3399999999</v>
      </c>
      <c r="K530" s="236">
        <f>K10+K24+K31+K39+K45+K54+K120+K145+K178+K182+K191+K280+K303+K366+K415+K453+K520+K371+K28</f>
        <v>22800</v>
      </c>
      <c r="L530" s="243">
        <f>I530/F530*100</f>
        <v>44.072257374637665</v>
      </c>
    </row>
    <row r="531" spans="1:16" ht="14.25">
      <c r="A531" s="135"/>
      <c r="B531" s="135"/>
      <c r="C531" s="136"/>
      <c r="D531" s="137"/>
      <c r="E531" s="138"/>
      <c r="F531" s="139"/>
      <c r="G531" s="139"/>
      <c r="H531" s="139"/>
      <c r="I531" s="140"/>
      <c r="J531" s="140"/>
      <c r="K531" s="140"/>
      <c r="L531" s="143"/>
      <c r="P531" s="16"/>
    </row>
    <row r="532" spans="1:16" ht="14.25">
      <c r="A532" s="3"/>
      <c r="B532" s="3"/>
      <c r="C532" s="3"/>
      <c r="D532" s="142"/>
      <c r="E532" s="3"/>
      <c r="F532" s="143"/>
      <c r="G532" s="143"/>
      <c r="H532" s="143"/>
      <c r="I532" s="144"/>
      <c r="J532" s="144"/>
      <c r="K532" s="144"/>
      <c r="L532" s="145"/>
    </row>
    <row r="533" spans="1:16" ht="14.25">
      <c r="A533" s="3"/>
      <c r="B533" s="3"/>
      <c r="C533" s="3"/>
      <c r="D533" s="142"/>
      <c r="E533" s="3"/>
      <c r="F533" s="145"/>
      <c r="G533" s="145"/>
      <c r="H533" s="145"/>
      <c r="I533" s="3"/>
      <c r="J533" s="3"/>
      <c r="K533" s="3"/>
      <c r="L533" s="145"/>
    </row>
    <row r="534" spans="1:16" ht="14.25">
      <c r="A534" s="3"/>
      <c r="B534" s="3"/>
      <c r="C534" s="3"/>
      <c r="D534" s="142"/>
      <c r="E534" s="3"/>
      <c r="F534" s="145"/>
      <c r="G534" s="145"/>
      <c r="H534" s="145"/>
      <c r="I534" s="3"/>
      <c r="J534" s="3"/>
      <c r="K534" s="3"/>
      <c r="L534" s="145"/>
    </row>
    <row r="535" spans="1:16" ht="14.25">
      <c r="A535" s="3"/>
      <c r="B535" s="3"/>
      <c r="C535" s="3"/>
      <c r="D535" s="142"/>
      <c r="E535" s="3"/>
      <c r="F535" s="145"/>
      <c r="G535" s="145"/>
      <c r="H535" s="145"/>
      <c r="I535" s="3"/>
      <c r="J535" s="3"/>
      <c r="K535" s="3"/>
      <c r="L535" s="145"/>
    </row>
    <row r="536" spans="1:16" ht="14.25">
      <c r="A536" s="3"/>
      <c r="B536" s="3"/>
      <c r="C536" s="3"/>
      <c r="D536" s="142"/>
      <c r="E536" s="3"/>
      <c r="F536" s="145"/>
      <c r="G536" s="145"/>
      <c r="H536" s="145"/>
      <c r="I536" s="3"/>
      <c r="J536" s="3"/>
      <c r="K536" s="3"/>
      <c r="L536" s="145"/>
    </row>
    <row r="537" spans="1:16" ht="14.25">
      <c r="A537" s="3"/>
      <c r="B537" s="3"/>
      <c r="C537" s="3"/>
      <c r="D537" s="142"/>
      <c r="E537" s="3"/>
      <c r="F537" s="145"/>
      <c r="G537" s="145"/>
      <c r="H537" s="145"/>
      <c r="I537" s="3"/>
      <c r="J537" s="3"/>
      <c r="K537" s="3"/>
      <c r="L537" s="145"/>
    </row>
    <row r="538" spans="1:16" ht="14.25">
      <c r="A538" s="3"/>
      <c r="B538" s="3"/>
      <c r="C538" s="3"/>
      <c r="D538" s="142"/>
      <c r="E538" s="3"/>
      <c r="F538" s="145"/>
      <c r="G538" s="145"/>
      <c r="H538" s="145"/>
      <c r="I538" s="3"/>
      <c r="J538" s="3"/>
      <c r="K538" s="3"/>
      <c r="L538" s="145"/>
    </row>
    <row r="539" spans="1:16" ht="14.25">
      <c r="A539" s="3"/>
      <c r="B539" s="3"/>
      <c r="C539" s="3"/>
      <c r="D539" s="142"/>
      <c r="E539" s="3"/>
      <c r="F539" s="145"/>
      <c r="G539" s="145"/>
      <c r="H539" s="145"/>
      <c r="I539" s="3"/>
      <c r="J539" s="3"/>
      <c r="K539" s="3"/>
      <c r="L539" s="145"/>
    </row>
    <row r="540" spans="1:16" ht="14.25">
      <c r="A540" s="3"/>
      <c r="B540" s="3"/>
      <c r="C540" s="3"/>
      <c r="D540" s="142"/>
      <c r="E540" s="3"/>
      <c r="F540" s="145"/>
      <c r="G540" s="145"/>
      <c r="H540" s="145"/>
      <c r="I540" s="3"/>
      <c r="J540" s="3"/>
      <c r="K540" s="3"/>
      <c r="L540" s="145"/>
    </row>
    <row r="541" spans="1:16" ht="14.25">
      <c r="A541" s="3"/>
      <c r="B541" s="3"/>
      <c r="C541" s="3"/>
      <c r="D541" s="142"/>
      <c r="E541" s="3"/>
      <c r="F541" s="145" t="s">
        <v>118</v>
      </c>
      <c r="G541" s="145"/>
      <c r="H541" s="145"/>
      <c r="I541" s="3"/>
      <c r="J541" s="3"/>
      <c r="K541" s="3"/>
      <c r="L541" s="145"/>
    </row>
    <row r="542" spans="1:16" ht="14.25">
      <c r="A542" s="3"/>
      <c r="B542" s="3"/>
      <c r="C542" s="3"/>
      <c r="D542" s="142"/>
      <c r="E542" s="3"/>
      <c r="F542" s="145"/>
      <c r="G542" s="145"/>
      <c r="H542" s="145"/>
      <c r="I542" s="3"/>
      <c r="J542" s="3"/>
      <c r="K542" s="3"/>
      <c r="L542" s="145"/>
    </row>
    <row r="543" spans="1:16" ht="14.25">
      <c r="A543" s="3"/>
      <c r="B543" s="3"/>
      <c r="C543" s="3"/>
      <c r="D543" s="142"/>
      <c r="E543" s="3"/>
      <c r="F543" s="145"/>
      <c r="G543" s="145"/>
      <c r="H543" s="145"/>
      <c r="I543" s="3"/>
      <c r="J543" s="3"/>
      <c r="K543" s="3"/>
      <c r="L543" s="145"/>
    </row>
    <row r="544" spans="1:16" ht="14.25">
      <c r="A544" s="3"/>
      <c r="B544" s="3"/>
      <c r="C544" s="3"/>
      <c r="D544" s="142"/>
      <c r="E544" s="3"/>
      <c r="F544" s="145"/>
      <c r="G544" s="145"/>
      <c r="H544" s="145"/>
      <c r="I544" s="3"/>
      <c r="J544" s="3"/>
      <c r="K544" s="3"/>
      <c r="L544" s="145"/>
    </row>
    <row r="545" spans="1:12" ht="14.25">
      <c r="A545" s="3"/>
      <c r="B545" s="3"/>
      <c r="C545" s="3"/>
      <c r="D545" s="142"/>
      <c r="E545" s="3"/>
      <c r="F545" s="145"/>
      <c r="G545" s="145"/>
      <c r="H545" s="145"/>
      <c r="I545" s="3"/>
      <c r="J545" s="3"/>
      <c r="K545" s="3"/>
      <c r="L545" s="145"/>
    </row>
    <row r="546" spans="1:12" ht="14.25">
      <c r="A546" s="3"/>
      <c r="B546" s="3"/>
      <c r="C546" s="3"/>
      <c r="D546" s="142"/>
      <c r="E546" s="3"/>
      <c r="F546" s="145"/>
      <c r="G546" s="145"/>
      <c r="H546" s="145"/>
      <c r="I546" s="3"/>
      <c r="J546" s="3"/>
      <c r="K546" s="3"/>
      <c r="L546" s="145"/>
    </row>
    <row r="547" spans="1:12" ht="14.25">
      <c r="A547" s="3"/>
      <c r="B547" s="3"/>
      <c r="C547" s="3"/>
      <c r="D547" s="142"/>
      <c r="E547" s="3"/>
      <c r="F547" s="145"/>
      <c r="G547" s="145"/>
      <c r="H547" s="145"/>
      <c r="I547" s="3"/>
      <c r="J547" s="3"/>
      <c r="K547" s="3"/>
      <c r="L547" s="145"/>
    </row>
    <row r="548" spans="1:12" ht="14.25">
      <c r="A548" s="3"/>
      <c r="B548" s="3"/>
      <c r="C548" s="3"/>
      <c r="D548" s="142"/>
      <c r="E548" s="3"/>
      <c r="F548" s="145"/>
      <c r="G548" s="145"/>
      <c r="H548" s="145"/>
      <c r="I548" s="3"/>
      <c r="J548" s="3"/>
      <c r="K548" s="3"/>
      <c r="L548" s="145"/>
    </row>
    <row r="549" spans="1:12" ht="14.25">
      <c r="A549" s="3"/>
      <c r="B549" s="3"/>
      <c r="C549" s="3"/>
      <c r="D549" s="142"/>
      <c r="E549" s="3"/>
      <c r="F549" s="145"/>
      <c r="G549" s="145"/>
      <c r="H549" s="145"/>
      <c r="I549" s="3"/>
      <c r="J549" s="3"/>
      <c r="K549" s="3"/>
      <c r="L549" s="145"/>
    </row>
    <row r="550" spans="1:12" ht="14.25">
      <c r="A550" s="3"/>
      <c r="B550" s="3"/>
      <c r="C550" s="3"/>
      <c r="D550" s="142"/>
      <c r="E550" s="3"/>
      <c r="F550" s="145"/>
      <c r="G550" s="145"/>
      <c r="H550" s="145"/>
      <c r="I550" s="3"/>
      <c r="J550" s="3"/>
      <c r="K550" s="3"/>
      <c r="L550" s="145"/>
    </row>
    <row r="551" spans="1:12" ht="14.25">
      <c r="A551" s="3"/>
      <c r="B551" s="3"/>
      <c r="C551" s="3"/>
      <c r="D551" s="142"/>
      <c r="E551" s="3"/>
      <c r="F551" s="145"/>
      <c r="G551" s="145"/>
      <c r="H551" s="145"/>
      <c r="I551" s="3"/>
      <c r="J551" s="3"/>
      <c r="K551" s="3"/>
      <c r="L551" s="145"/>
    </row>
    <row r="552" spans="1:12" ht="14.25">
      <c r="A552" s="3"/>
      <c r="B552" s="3"/>
      <c r="C552" s="3"/>
      <c r="D552" s="142"/>
      <c r="E552" s="3"/>
      <c r="F552" s="145"/>
      <c r="G552" s="145"/>
      <c r="H552" s="145"/>
      <c r="I552" s="3"/>
      <c r="J552" s="3"/>
      <c r="K552" s="3"/>
      <c r="L552" s="145"/>
    </row>
    <row r="553" spans="1:12" ht="14.25">
      <c r="A553" s="3"/>
      <c r="B553" s="3"/>
      <c r="C553" s="3"/>
      <c r="D553" s="142"/>
      <c r="E553" s="3"/>
      <c r="F553" s="145"/>
      <c r="G553" s="145"/>
      <c r="H553" s="145"/>
      <c r="I553" s="3"/>
      <c r="J553" s="3"/>
      <c r="K553" s="3"/>
      <c r="L553" s="145"/>
    </row>
    <row r="554" spans="1:12" ht="14.25">
      <c r="A554" s="3"/>
      <c r="B554" s="3"/>
      <c r="C554" s="3"/>
      <c r="D554" s="142"/>
      <c r="E554" s="3"/>
      <c r="F554" s="145"/>
      <c r="G554" s="145"/>
      <c r="H554" s="145"/>
      <c r="I554" s="3"/>
      <c r="J554" s="3"/>
      <c r="K554" s="3"/>
      <c r="L554" s="145"/>
    </row>
    <row r="555" spans="1:12" ht="14.25">
      <c r="A555" s="3"/>
      <c r="B555" s="3"/>
      <c r="C555" s="3"/>
      <c r="D555" s="142"/>
      <c r="E555" s="3"/>
      <c r="F555" s="145"/>
      <c r="G555" s="145"/>
      <c r="H555" s="145"/>
      <c r="I555" s="3"/>
      <c r="J555" s="3"/>
      <c r="K555" s="3"/>
      <c r="L555" s="145"/>
    </row>
    <row r="556" spans="1:12" ht="14.25">
      <c r="A556" s="3"/>
      <c r="B556" s="3"/>
      <c r="C556" s="3"/>
      <c r="D556" s="142"/>
      <c r="E556" s="3"/>
      <c r="F556" s="145"/>
      <c r="G556" s="145"/>
      <c r="H556" s="145"/>
      <c r="I556" s="3"/>
      <c r="J556" s="3"/>
      <c r="K556" s="3"/>
      <c r="L556" s="145"/>
    </row>
    <row r="557" spans="1:12" ht="14.25">
      <c r="A557" s="3"/>
      <c r="B557" s="3"/>
      <c r="C557" s="3"/>
      <c r="D557" s="142"/>
      <c r="E557" s="3"/>
      <c r="F557" s="145"/>
      <c r="G557" s="145"/>
      <c r="H557" s="145"/>
      <c r="I557" s="3"/>
      <c r="J557" s="3"/>
      <c r="K557" s="3"/>
      <c r="L557" s="145"/>
    </row>
    <row r="558" spans="1:12" ht="14.25">
      <c r="A558" s="3"/>
      <c r="B558" s="3"/>
      <c r="C558" s="3"/>
      <c r="D558" s="142"/>
      <c r="E558" s="3"/>
      <c r="F558" s="145"/>
      <c r="G558" s="145"/>
      <c r="H558" s="145"/>
      <c r="I558" s="3"/>
      <c r="J558" s="3"/>
      <c r="K558" s="3"/>
      <c r="L558" s="145"/>
    </row>
    <row r="559" spans="1:12" ht="14.25">
      <c r="A559" s="3"/>
      <c r="B559" s="3"/>
      <c r="C559" s="3"/>
      <c r="D559" s="142"/>
      <c r="E559" s="3"/>
      <c r="F559" s="145"/>
      <c r="G559" s="145"/>
      <c r="H559" s="145"/>
      <c r="I559" s="3"/>
      <c r="J559" s="3"/>
      <c r="K559" s="3"/>
      <c r="L559" s="145"/>
    </row>
    <row r="560" spans="1:12" ht="14.25">
      <c r="A560" s="3"/>
      <c r="B560" s="3"/>
      <c r="C560" s="3"/>
      <c r="D560" s="142"/>
      <c r="E560" s="3"/>
      <c r="F560" s="145"/>
      <c r="G560" s="145"/>
      <c r="H560" s="145"/>
      <c r="I560" s="3"/>
      <c r="J560" s="3"/>
      <c r="K560" s="3"/>
      <c r="L560" s="145"/>
    </row>
    <row r="561" spans="1:12" ht="14.25">
      <c r="A561" s="3"/>
      <c r="B561" s="3"/>
      <c r="C561" s="3"/>
      <c r="D561" s="142"/>
      <c r="E561" s="3"/>
      <c r="F561" s="145"/>
      <c r="G561" s="145"/>
      <c r="H561" s="145"/>
      <c r="I561" s="3"/>
      <c r="J561" s="3"/>
      <c r="K561" s="3"/>
      <c r="L561" s="145"/>
    </row>
    <row r="562" spans="1:12" ht="14.25">
      <c r="A562" s="3"/>
      <c r="B562" s="3"/>
      <c r="C562" s="3"/>
      <c r="D562" s="142"/>
      <c r="E562" s="3"/>
      <c r="F562" s="145"/>
      <c r="G562" s="145"/>
      <c r="H562" s="145"/>
      <c r="I562" s="3"/>
      <c r="J562" s="3"/>
      <c r="K562" s="3"/>
      <c r="L562" s="145"/>
    </row>
    <row r="563" spans="1:12" ht="14.25">
      <c r="A563" s="3"/>
      <c r="B563" s="3"/>
      <c r="C563" s="3"/>
      <c r="D563" s="142"/>
      <c r="E563" s="3"/>
      <c r="F563" s="145"/>
      <c r="G563" s="145"/>
      <c r="H563" s="145"/>
      <c r="I563" s="3"/>
      <c r="J563" s="3"/>
      <c r="K563" s="3"/>
      <c r="L563" s="145"/>
    </row>
    <row r="564" spans="1:12" ht="14.25">
      <c r="A564" s="3"/>
      <c r="B564" s="3"/>
      <c r="C564" s="3"/>
      <c r="D564" s="142"/>
      <c r="E564" s="3"/>
      <c r="F564" s="145"/>
      <c r="G564" s="145"/>
      <c r="H564" s="145"/>
      <c r="I564" s="3"/>
      <c r="J564" s="3"/>
      <c r="K564" s="3"/>
      <c r="L564" s="145"/>
    </row>
    <row r="565" spans="1:12" ht="14.25">
      <c r="A565" s="3"/>
      <c r="B565" s="3"/>
      <c r="C565" s="3"/>
      <c r="D565" s="142"/>
      <c r="E565" s="3"/>
      <c r="F565" s="145"/>
      <c r="G565" s="145"/>
      <c r="H565" s="145"/>
      <c r="I565" s="3"/>
      <c r="J565" s="3"/>
      <c r="K565" s="3"/>
      <c r="L565" s="145"/>
    </row>
    <row r="566" spans="1:12" ht="14.25">
      <c r="A566" s="3"/>
      <c r="B566" s="3"/>
      <c r="C566" s="3"/>
      <c r="D566" s="142"/>
      <c r="E566" s="3"/>
      <c r="F566" s="145"/>
      <c r="G566" s="145"/>
      <c r="H566" s="145"/>
      <c r="I566" s="3"/>
      <c r="J566" s="3"/>
      <c r="K566" s="3"/>
      <c r="L566" s="145"/>
    </row>
    <row r="567" spans="1:12" ht="14.25">
      <c r="A567" s="3"/>
      <c r="B567" s="3"/>
      <c r="C567" s="3"/>
      <c r="D567" s="142"/>
      <c r="E567" s="3"/>
      <c r="F567" s="145"/>
      <c r="G567" s="145"/>
      <c r="H567" s="145"/>
      <c r="I567" s="3"/>
      <c r="J567" s="3"/>
      <c r="K567" s="3"/>
      <c r="L567" s="145"/>
    </row>
    <row r="568" spans="1:12" ht="14.25">
      <c r="A568" s="3"/>
      <c r="B568" s="3"/>
      <c r="C568" s="3"/>
      <c r="D568" s="142"/>
      <c r="E568" s="3"/>
      <c r="F568" s="145"/>
      <c r="G568" s="145"/>
      <c r="H568" s="145"/>
      <c r="I568" s="3"/>
      <c r="J568" s="3"/>
      <c r="K568" s="3"/>
      <c r="L568" s="145"/>
    </row>
    <row r="569" spans="1:12" ht="14.25">
      <c r="A569" s="3"/>
      <c r="B569" s="3"/>
      <c r="C569" s="3"/>
      <c r="D569" s="142"/>
      <c r="E569" s="3"/>
      <c r="F569" s="145"/>
      <c r="G569" s="145"/>
      <c r="H569" s="145"/>
      <c r="I569" s="3"/>
      <c r="J569" s="3"/>
      <c r="K569" s="3"/>
      <c r="L569" s="145"/>
    </row>
    <row r="570" spans="1:12" ht="14.25">
      <c r="A570" s="3"/>
      <c r="B570" s="3"/>
      <c r="C570" s="3"/>
      <c r="D570" s="142"/>
      <c r="E570" s="3"/>
      <c r="F570" s="145"/>
      <c r="G570" s="145"/>
      <c r="H570" s="145"/>
      <c r="I570" s="3"/>
      <c r="J570" s="3"/>
      <c r="K570" s="3"/>
      <c r="L570" s="145"/>
    </row>
    <row r="571" spans="1:12" ht="14.25">
      <c r="A571" s="3"/>
      <c r="B571" s="3"/>
      <c r="C571" s="3"/>
      <c r="D571" s="142"/>
      <c r="E571" s="3"/>
      <c r="F571" s="145"/>
      <c r="G571" s="145"/>
      <c r="H571" s="145"/>
      <c r="I571" s="3"/>
      <c r="J571" s="3"/>
      <c r="K571" s="3"/>
      <c r="L571" s="145"/>
    </row>
    <row r="572" spans="1:12" ht="14.25">
      <c r="A572" s="3"/>
      <c r="B572" s="3"/>
      <c r="C572" s="3"/>
      <c r="D572" s="142"/>
      <c r="E572" s="3"/>
      <c r="F572" s="145"/>
      <c r="G572" s="145"/>
      <c r="H572" s="145"/>
      <c r="I572" s="3"/>
      <c r="J572" s="3"/>
      <c r="K572" s="3"/>
      <c r="L572" s="145"/>
    </row>
    <row r="573" spans="1:12" ht="14.25">
      <c r="A573" s="3"/>
      <c r="B573" s="3"/>
      <c r="C573" s="3"/>
      <c r="D573" s="142"/>
      <c r="E573" s="3"/>
      <c r="F573" s="145"/>
      <c r="G573" s="145"/>
      <c r="H573" s="145"/>
      <c r="I573" s="3"/>
      <c r="J573" s="3"/>
      <c r="K573" s="3"/>
      <c r="L573" s="145"/>
    </row>
    <row r="574" spans="1:12" ht="14.25">
      <c r="A574" s="3"/>
      <c r="B574" s="3"/>
      <c r="C574" s="3"/>
      <c r="D574" s="142"/>
      <c r="E574" s="3"/>
      <c r="F574" s="145"/>
      <c r="G574" s="145"/>
      <c r="H574" s="145"/>
      <c r="I574" s="3"/>
      <c r="J574" s="3"/>
      <c r="K574" s="3"/>
      <c r="L574" s="145"/>
    </row>
    <row r="575" spans="1:12" ht="14.25">
      <c r="A575" s="3"/>
      <c r="B575" s="3"/>
      <c r="C575" s="3"/>
      <c r="D575" s="142"/>
      <c r="E575" s="3"/>
      <c r="F575" s="145"/>
      <c r="G575" s="145"/>
      <c r="H575" s="145"/>
      <c r="I575" s="3"/>
      <c r="J575" s="3"/>
      <c r="K575" s="3"/>
      <c r="L575" s="145"/>
    </row>
    <row r="576" spans="1:12" ht="14.25">
      <c r="A576" s="3"/>
      <c r="B576" s="3"/>
      <c r="C576" s="3"/>
      <c r="D576" s="142"/>
      <c r="E576" s="3"/>
      <c r="F576" s="145"/>
      <c r="G576" s="145"/>
      <c r="H576" s="145"/>
      <c r="I576" s="3"/>
      <c r="J576" s="3"/>
      <c r="K576" s="3"/>
      <c r="L576" s="145"/>
    </row>
    <row r="577" spans="1:12" ht="14.25">
      <c r="A577" s="3"/>
      <c r="B577" s="3"/>
      <c r="C577" s="3"/>
      <c r="D577" s="142"/>
      <c r="E577" s="3"/>
      <c r="F577" s="145"/>
      <c r="G577" s="145"/>
      <c r="H577" s="145"/>
      <c r="I577" s="3"/>
      <c r="J577" s="3"/>
      <c r="K577" s="3"/>
      <c r="L577" s="145"/>
    </row>
    <row r="578" spans="1:12" ht="14.25">
      <c r="A578" s="3"/>
      <c r="B578" s="3"/>
      <c r="C578" s="3"/>
      <c r="D578" s="142"/>
      <c r="E578" s="3"/>
      <c r="F578" s="145"/>
      <c r="G578" s="145"/>
      <c r="H578" s="145"/>
      <c r="I578" s="3"/>
      <c r="J578" s="3"/>
      <c r="K578" s="3"/>
      <c r="L578" s="145"/>
    </row>
    <row r="579" spans="1:12" ht="14.25">
      <c r="A579" s="3"/>
      <c r="B579" s="3"/>
      <c r="C579" s="3"/>
      <c r="D579" s="142"/>
      <c r="E579" s="3"/>
      <c r="F579" s="145"/>
      <c r="G579" s="145"/>
      <c r="H579" s="145"/>
      <c r="I579" s="3"/>
      <c r="J579" s="3"/>
      <c r="K579" s="3"/>
      <c r="L579" s="145"/>
    </row>
    <row r="580" spans="1:12" ht="14.25">
      <c r="A580" s="3"/>
      <c r="B580" s="3"/>
      <c r="C580" s="3"/>
      <c r="D580" s="142"/>
      <c r="E580" s="3"/>
      <c r="F580" s="145"/>
      <c r="G580" s="145"/>
      <c r="H580" s="145"/>
      <c r="I580" s="3"/>
      <c r="J580" s="3"/>
      <c r="K580" s="3"/>
      <c r="L580" s="145"/>
    </row>
    <row r="581" spans="1:12" ht="14.25">
      <c r="A581" s="3"/>
      <c r="B581" s="3"/>
      <c r="C581" s="3"/>
      <c r="D581" s="142"/>
      <c r="E581" s="3"/>
      <c r="F581" s="145"/>
      <c r="G581" s="145"/>
      <c r="H581" s="145"/>
      <c r="I581" s="3"/>
      <c r="J581" s="3"/>
      <c r="K581" s="3"/>
      <c r="L581" s="145"/>
    </row>
    <row r="582" spans="1:12" ht="14.25">
      <c r="A582" s="3"/>
      <c r="B582" s="3"/>
      <c r="C582" s="3"/>
      <c r="D582" s="142"/>
      <c r="E582" s="3"/>
      <c r="F582" s="145"/>
      <c r="G582" s="145"/>
      <c r="H582" s="145"/>
      <c r="I582" s="3"/>
      <c r="J582" s="3"/>
      <c r="K582" s="3"/>
      <c r="L582" s="145"/>
    </row>
    <row r="583" spans="1:12" ht="14.25">
      <c r="A583" s="3"/>
      <c r="B583" s="3"/>
      <c r="C583" s="3"/>
      <c r="D583" s="142"/>
      <c r="E583" s="3"/>
      <c r="F583" s="145"/>
      <c r="G583" s="145"/>
      <c r="H583" s="145"/>
      <c r="I583" s="3"/>
      <c r="J583" s="3"/>
      <c r="K583" s="3"/>
      <c r="L583" s="145"/>
    </row>
    <row r="584" spans="1:12" ht="14.25">
      <c r="A584" s="3"/>
      <c r="B584" s="3"/>
      <c r="C584" s="3"/>
      <c r="D584" s="142"/>
      <c r="E584" s="3"/>
      <c r="F584" s="145"/>
      <c r="G584" s="145"/>
      <c r="H584" s="145"/>
      <c r="I584" s="3"/>
      <c r="J584" s="3"/>
      <c r="K584" s="3"/>
      <c r="L584" s="145"/>
    </row>
    <row r="585" spans="1:12" ht="14.25">
      <c r="A585" s="3"/>
      <c r="B585" s="3"/>
      <c r="C585" s="3"/>
      <c r="D585" s="142"/>
      <c r="E585" s="3"/>
      <c r="F585" s="145"/>
      <c r="G585" s="145"/>
      <c r="H585" s="145"/>
      <c r="I585" s="3"/>
      <c r="J585" s="3"/>
      <c r="K585" s="3"/>
      <c r="L585" s="145"/>
    </row>
    <row r="586" spans="1:12" ht="14.25">
      <c r="A586" s="3"/>
      <c r="B586" s="3"/>
      <c r="C586" s="3"/>
      <c r="D586" s="142"/>
      <c r="E586" s="3"/>
      <c r="F586" s="145"/>
      <c r="G586" s="145"/>
      <c r="H586" s="145"/>
      <c r="I586" s="3"/>
      <c r="J586" s="3"/>
      <c r="K586" s="3"/>
      <c r="L586" s="145"/>
    </row>
    <row r="587" spans="1:12" ht="14.25">
      <c r="A587" s="3"/>
      <c r="B587" s="3"/>
      <c r="C587" s="3"/>
      <c r="D587" s="142"/>
      <c r="E587" s="3"/>
      <c r="F587" s="145"/>
      <c r="G587" s="145"/>
      <c r="H587" s="145"/>
      <c r="I587" s="3"/>
      <c r="J587" s="3"/>
      <c r="K587" s="3"/>
      <c r="L587" s="145"/>
    </row>
    <row r="588" spans="1:12" ht="14.25">
      <c r="A588" s="3"/>
      <c r="B588" s="3"/>
      <c r="C588" s="3"/>
      <c r="D588" s="142"/>
      <c r="E588" s="3"/>
      <c r="F588" s="145"/>
      <c r="G588" s="145"/>
      <c r="H588" s="145"/>
      <c r="I588" s="3"/>
      <c r="J588" s="3"/>
      <c r="K588" s="3"/>
      <c r="L588" s="145"/>
    </row>
    <row r="589" spans="1:12" ht="14.25">
      <c r="A589" s="3"/>
      <c r="B589" s="3"/>
      <c r="C589" s="3"/>
      <c r="D589" s="142"/>
      <c r="E589" s="3"/>
      <c r="F589" s="145"/>
      <c r="G589" s="145"/>
      <c r="H589" s="145"/>
      <c r="I589" s="3"/>
      <c r="J589" s="3"/>
      <c r="K589" s="3"/>
      <c r="L589" s="145"/>
    </row>
    <row r="590" spans="1:12" ht="14.25">
      <c r="A590" s="3"/>
      <c r="B590" s="3"/>
      <c r="C590" s="3"/>
      <c r="D590" s="142"/>
      <c r="E590" s="3"/>
      <c r="F590" s="145"/>
      <c r="G590" s="145"/>
      <c r="H590" s="145"/>
      <c r="I590" s="3"/>
      <c r="J590" s="3"/>
      <c r="K590" s="3"/>
      <c r="L590" s="145"/>
    </row>
    <row r="591" spans="1:12" ht="14.25">
      <c r="A591" s="3"/>
      <c r="B591" s="3"/>
      <c r="C591" s="3"/>
      <c r="D591" s="142"/>
      <c r="E591" s="3"/>
      <c r="F591" s="145"/>
      <c r="G591" s="145"/>
      <c r="H591" s="145"/>
      <c r="I591" s="3"/>
      <c r="J591" s="3"/>
      <c r="K591" s="3"/>
      <c r="L591" s="145"/>
    </row>
    <row r="592" spans="1:12" ht="14.25">
      <c r="A592" s="3"/>
      <c r="B592" s="3"/>
      <c r="C592" s="3"/>
      <c r="D592" s="142"/>
      <c r="E592" s="3"/>
      <c r="F592" s="145"/>
      <c r="G592" s="145"/>
      <c r="H592" s="145"/>
      <c r="I592" s="3"/>
      <c r="J592" s="3"/>
      <c r="K592" s="3"/>
      <c r="L592" s="145"/>
    </row>
    <row r="593" spans="1:12" ht="14.25">
      <c r="A593" s="3"/>
      <c r="B593" s="3"/>
      <c r="C593" s="3"/>
      <c r="D593" s="142"/>
      <c r="E593" s="3"/>
      <c r="F593" s="145"/>
      <c r="G593" s="145"/>
      <c r="H593" s="145"/>
      <c r="I593" s="3"/>
      <c r="J593" s="3"/>
      <c r="K593" s="3"/>
      <c r="L593" s="145"/>
    </row>
    <row r="594" spans="1:12" ht="14.25">
      <c r="A594" s="3"/>
      <c r="B594" s="3"/>
      <c r="C594" s="3"/>
      <c r="D594" s="142"/>
      <c r="E594" s="3"/>
      <c r="F594" s="145"/>
      <c r="G594" s="145"/>
      <c r="H594" s="145"/>
      <c r="I594" s="3"/>
      <c r="J594" s="3"/>
      <c r="K594" s="3"/>
      <c r="L594" s="145"/>
    </row>
    <row r="595" spans="1:12" ht="14.25">
      <c r="A595" s="3"/>
      <c r="B595" s="3"/>
      <c r="C595" s="3"/>
      <c r="D595" s="142"/>
      <c r="E595" s="3"/>
      <c r="F595" s="145"/>
      <c r="G595" s="145"/>
      <c r="H595" s="145"/>
      <c r="I595" s="3"/>
      <c r="J595" s="3"/>
      <c r="K595" s="3"/>
      <c r="L595" s="145"/>
    </row>
    <row r="596" spans="1:12" ht="14.25">
      <c r="A596" s="3"/>
      <c r="B596" s="3"/>
      <c r="C596" s="3"/>
      <c r="D596" s="142"/>
      <c r="E596" s="3"/>
      <c r="F596" s="145"/>
      <c r="G596" s="145"/>
      <c r="H596" s="145"/>
      <c r="I596" s="3"/>
      <c r="J596" s="3"/>
      <c r="K596" s="3"/>
      <c r="L596" s="145"/>
    </row>
    <row r="597" spans="1:12" ht="14.25">
      <c r="A597" s="3"/>
      <c r="B597" s="3"/>
      <c r="C597" s="3"/>
      <c r="D597" s="142"/>
      <c r="E597" s="3"/>
      <c r="F597" s="145"/>
      <c r="G597" s="145"/>
      <c r="H597" s="145"/>
      <c r="I597" s="3"/>
      <c r="J597" s="3"/>
      <c r="K597" s="3"/>
      <c r="L597" s="145"/>
    </row>
    <row r="598" spans="1:12" ht="14.25">
      <c r="A598" s="3"/>
      <c r="B598" s="3"/>
      <c r="C598" s="3"/>
      <c r="D598" s="142"/>
      <c r="E598" s="3"/>
      <c r="F598" s="145"/>
      <c r="G598" s="145"/>
      <c r="H598" s="145"/>
      <c r="I598" s="3"/>
      <c r="J598" s="3"/>
      <c r="K598" s="3"/>
      <c r="L598" s="145"/>
    </row>
    <row r="599" spans="1:12" ht="14.25">
      <c r="A599" s="3"/>
      <c r="B599" s="3"/>
      <c r="C599" s="3"/>
      <c r="D599" s="142"/>
      <c r="E599" s="3"/>
      <c r="F599" s="145"/>
      <c r="G599" s="145"/>
      <c r="H599" s="145"/>
      <c r="I599" s="3"/>
      <c r="J599" s="3"/>
      <c r="K599" s="3"/>
      <c r="L599" s="145"/>
    </row>
    <row r="600" spans="1:12" ht="14.25">
      <c r="A600" s="3"/>
      <c r="B600" s="3"/>
      <c r="C600" s="3"/>
      <c r="D600" s="142"/>
      <c r="E600" s="3"/>
      <c r="F600" s="145"/>
      <c r="G600" s="145"/>
      <c r="H600" s="145"/>
      <c r="I600" s="3"/>
      <c r="J600" s="3"/>
      <c r="K600" s="3"/>
      <c r="L600" s="145"/>
    </row>
    <row r="601" spans="1:12" ht="14.25">
      <c r="A601" s="3"/>
      <c r="B601" s="3"/>
      <c r="C601" s="3"/>
      <c r="D601" s="142"/>
      <c r="E601" s="3"/>
      <c r="F601" s="145"/>
      <c r="G601" s="145"/>
      <c r="H601" s="145"/>
      <c r="I601" s="3"/>
      <c r="J601" s="3"/>
      <c r="K601" s="3"/>
      <c r="L601" s="145"/>
    </row>
    <row r="602" spans="1:12" ht="14.25">
      <c r="A602" s="3"/>
      <c r="B602" s="3"/>
      <c r="C602" s="3"/>
      <c r="D602" s="142"/>
      <c r="E602" s="3"/>
      <c r="F602" s="145"/>
      <c r="G602" s="145"/>
      <c r="H602" s="145"/>
      <c r="I602" s="3"/>
      <c r="J602" s="3"/>
      <c r="K602" s="3"/>
      <c r="L602" s="145"/>
    </row>
    <row r="603" spans="1:12" ht="14.25">
      <c r="A603" s="3"/>
      <c r="B603" s="3"/>
      <c r="C603" s="3"/>
      <c r="D603" s="142"/>
      <c r="E603" s="3"/>
      <c r="F603" s="145"/>
      <c r="G603" s="145"/>
      <c r="H603" s="145"/>
      <c r="I603" s="3"/>
      <c r="J603" s="3"/>
      <c r="K603" s="3"/>
      <c r="L603" s="145"/>
    </row>
    <row r="604" spans="1:12" ht="14.25">
      <c r="A604" s="3"/>
      <c r="B604" s="3"/>
      <c r="C604" s="3"/>
      <c r="D604" s="142"/>
      <c r="E604" s="3"/>
      <c r="F604" s="145"/>
      <c r="G604" s="145"/>
      <c r="H604" s="145"/>
      <c r="I604" s="3"/>
      <c r="J604" s="3"/>
      <c r="K604" s="3"/>
      <c r="L604" s="145"/>
    </row>
    <row r="605" spans="1:12" ht="14.25">
      <c r="A605" s="3"/>
      <c r="B605" s="3"/>
      <c r="C605" s="3"/>
      <c r="D605" s="142"/>
      <c r="E605" s="3"/>
      <c r="F605" s="145"/>
      <c r="G605" s="145"/>
      <c r="H605" s="145"/>
      <c r="I605" s="3"/>
      <c r="J605" s="3"/>
      <c r="K605" s="3"/>
      <c r="L605" s="145"/>
    </row>
    <row r="606" spans="1:12" ht="14.25">
      <c r="A606" s="3"/>
      <c r="B606" s="3"/>
      <c r="C606" s="3"/>
      <c r="D606" s="142"/>
      <c r="E606" s="3"/>
      <c r="F606" s="145"/>
      <c r="G606" s="145"/>
      <c r="H606" s="145"/>
      <c r="I606" s="3"/>
      <c r="J606" s="3"/>
      <c r="K606" s="3"/>
      <c r="L606" s="145"/>
    </row>
    <row r="607" spans="1:12" ht="14.25">
      <c r="A607" s="3"/>
      <c r="B607" s="3"/>
      <c r="C607" s="3"/>
      <c r="D607" s="142"/>
      <c r="E607" s="3"/>
      <c r="F607" s="145"/>
      <c r="G607" s="145"/>
      <c r="H607" s="145"/>
      <c r="I607" s="3"/>
      <c r="J607" s="3"/>
      <c r="K607" s="3"/>
      <c r="L607" s="145"/>
    </row>
    <row r="608" spans="1:12" ht="14.25">
      <c r="A608" s="3"/>
      <c r="B608" s="3"/>
      <c r="C608" s="3"/>
      <c r="D608" s="142"/>
      <c r="E608" s="3"/>
      <c r="F608" s="145"/>
      <c r="G608" s="145"/>
      <c r="H608" s="145"/>
      <c r="I608" s="3"/>
      <c r="J608" s="3"/>
      <c r="K608" s="3"/>
      <c r="L608" s="145"/>
    </row>
    <row r="609" spans="1:12" ht="14.25">
      <c r="A609" s="3"/>
      <c r="B609" s="3"/>
      <c r="C609" s="3"/>
      <c r="D609" s="142"/>
      <c r="E609" s="3"/>
      <c r="F609" s="145"/>
      <c r="G609" s="145"/>
      <c r="H609" s="145"/>
      <c r="I609" s="3"/>
      <c r="J609" s="3"/>
      <c r="K609" s="3"/>
      <c r="L609" s="145"/>
    </row>
    <row r="610" spans="1:12" ht="14.25">
      <c r="A610" s="3"/>
      <c r="B610" s="3"/>
      <c r="C610" s="3"/>
      <c r="D610" s="142"/>
      <c r="E610" s="3"/>
      <c r="F610" s="145"/>
      <c r="G610" s="145"/>
      <c r="H610" s="145"/>
      <c r="I610" s="3"/>
      <c r="J610" s="3"/>
      <c r="K610" s="3"/>
      <c r="L610" s="145"/>
    </row>
    <row r="611" spans="1:12" ht="14.25">
      <c r="A611" s="3"/>
      <c r="B611" s="3"/>
      <c r="C611" s="3"/>
      <c r="D611" s="142"/>
      <c r="E611" s="3"/>
      <c r="F611" s="145"/>
      <c r="G611" s="145"/>
      <c r="H611" s="145"/>
      <c r="I611" s="3"/>
      <c r="J611" s="3"/>
      <c r="K611" s="3"/>
      <c r="L611" s="145"/>
    </row>
    <row r="612" spans="1:12" ht="14.25">
      <c r="A612" s="3"/>
      <c r="B612" s="3"/>
      <c r="C612" s="3"/>
      <c r="D612" s="142"/>
      <c r="E612" s="3"/>
      <c r="F612" s="145"/>
      <c r="G612" s="145"/>
      <c r="H612" s="145"/>
      <c r="I612" s="3"/>
      <c r="J612" s="3"/>
      <c r="K612" s="3"/>
      <c r="L612" s="145"/>
    </row>
    <row r="613" spans="1:12" ht="14.25">
      <c r="A613" s="3"/>
      <c r="B613" s="3"/>
      <c r="C613" s="3"/>
      <c r="D613" s="142"/>
      <c r="E613" s="3"/>
      <c r="F613" s="145"/>
      <c r="G613" s="145"/>
      <c r="H613" s="145"/>
      <c r="I613" s="3"/>
      <c r="J613" s="3"/>
      <c r="K613" s="3"/>
      <c r="L613" s="145"/>
    </row>
    <row r="614" spans="1:12" ht="14.25">
      <c r="A614" s="3"/>
      <c r="B614" s="3"/>
      <c r="C614" s="3"/>
      <c r="D614" s="142"/>
      <c r="E614" s="3"/>
      <c r="F614" s="145"/>
      <c r="G614" s="145"/>
      <c r="H614" s="145"/>
      <c r="I614" s="3"/>
      <c r="J614" s="3"/>
      <c r="K614" s="3"/>
      <c r="L614" s="145"/>
    </row>
    <row r="615" spans="1:12" ht="14.25">
      <c r="A615" s="3"/>
      <c r="B615" s="3"/>
      <c r="C615" s="3"/>
      <c r="D615" s="142"/>
      <c r="E615" s="3"/>
      <c r="F615" s="145"/>
      <c r="G615" s="145"/>
      <c r="H615" s="145"/>
      <c r="I615" s="3"/>
      <c r="J615" s="3"/>
      <c r="K615" s="3"/>
      <c r="L615" s="145"/>
    </row>
    <row r="616" spans="1:12" ht="14.25">
      <c r="A616" s="3"/>
      <c r="B616" s="3"/>
      <c r="C616" s="3"/>
      <c r="D616" s="142"/>
      <c r="E616" s="3"/>
      <c r="F616" s="145"/>
      <c r="G616" s="145"/>
      <c r="H616" s="145"/>
      <c r="I616" s="3"/>
      <c r="J616" s="3"/>
      <c r="K616" s="3"/>
      <c r="L616" s="145"/>
    </row>
    <row r="617" spans="1:12" ht="14.25">
      <c r="A617" s="3"/>
      <c r="B617" s="3"/>
      <c r="C617" s="3"/>
      <c r="D617" s="142"/>
      <c r="E617" s="3"/>
      <c r="F617" s="145"/>
      <c r="G617" s="145"/>
      <c r="H617" s="145"/>
      <c r="I617" s="3"/>
      <c r="J617" s="3"/>
      <c r="K617" s="3"/>
      <c r="L617" s="145"/>
    </row>
    <row r="618" spans="1:12" ht="14.25">
      <c r="A618" s="3"/>
      <c r="B618" s="3"/>
      <c r="C618" s="3"/>
      <c r="D618" s="142"/>
      <c r="E618" s="3"/>
      <c r="F618" s="145"/>
      <c r="G618" s="145"/>
      <c r="H618" s="145"/>
      <c r="I618" s="3"/>
      <c r="J618" s="3"/>
      <c r="K618" s="3"/>
      <c r="L618" s="145"/>
    </row>
    <row r="619" spans="1:12" ht="14.25">
      <c r="A619" s="3"/>
      <c r="B619" s="3"/>
      <c r="C619" s="3"/>
      <c r="D619" s="142"/>
      <c r="E619" s="3"/>
      <c r="F619" s="145"/>
      <c r="G619" s="145"/>
      <c r="H619" s="145"/>
      <c r="I619" s="3"/>
      <c r="J619" s="3"/>
      <c r="K619" s="3"/>
      <c r="L619" s="145"/>
    </row>
    <row r="620" spans="1:12" ht="14.25">
      <c r="A620" s="3"/>
      <c r="B620" s="3"/>
      <c r="C620" s="3"/>
      <c r="D620" s="142"/>
      <c r="E620" s="3"/>
      <c r="F620" s="145"/>
      <c r="G620" s="145"/>
      <c r="H620" s="145"/>
      <c r="I620" s="3"/>
      <c r="J620" s="3"/>
      <c r="K620" s="3"/>
      <c r="L620" s="145"/>
    </row>
    <row r="621" spans="1:12" ht="14.25">
      <c r="A621" s="3"/>
      <c r="B621" s="3"/>
      <c r="C621" s="3"/>
      <c r="D621" s="142"/>
      <c r="E621" s="3"/>
      <c r="F621" s="145"/>
      <c r="G621" s="145"/>
      <c r="H621" s="145"/>
      <c r="I621" s="3"/>
      <c r="J621" s="3"/>
      <c r="K621" s="3"/>
      <c r="L621" s="145"/>
    </row>
    <row r="622" spans="1:12" ht="14.25">
      <c r="A622" s="3"/>
      <c r="B622" s="3"/>
      <c r="C622" s="3"/>
      <c r="D622" s="142"/>
      <c r="E622" s="3"/>
      <c r="F622" s="145"/>
      <c r="G622" s="145"/>
      <c r="H622" s="145"/>
      <c r="I622" s="3"/>
      <c r="J622" s="3"/>
      <c r="K622" s="3"/>
      <c r="L622" s="145"/>
    </row>
    <row r="623" spans="1:12" ht="14.25">
      <c r="A623" s="3"/>
      <c r="B623" s="3"/>
      <c r="C623" s="3"/>
      <c r="D623" s="142"/>
      <c r="E623" s="3"/>
      <c r="F623" s="145"/>
      <c r="G623" s="145"/>
      <c r="H623" s="145"/>
      <c r="I623" s="3"/>
      <c r="J623" s="3"/>
      <c r="K623" s="3"/>
      <c r="L623" s="145"/>
    </row>
    <row r="624" spans="1:12" ht="14.25">
      <c r="A624" s="3"/>
      <c r="B624" s="3"/>
      <c r="C624" s="3"/>
      <c r="D624" s="142"/>
      <c r="E624" s="3"/>
      <c r="F624" s="145"/>
      <c r="G624" s="145"/>
      <c r="H624" s="145"/>
      <c r="I624" s="3"/>
      <c r="J624" s="3"/>
      <c r="K624" s="3"/>
      <c r="L624" s="145"/>
    </row>
    <row r="625" spans="1:12" ht="14.25">
      <c r="A625" s="3"/>
      <c r="B625" s="3"/>
      <c r="C625" s="3"/>
      <c r="D625" s="142"/>
      <c r="E625" s="3"/>
      <c r="F625" s="145"/>
      <c r="G625" s="145"/>
      <c r="H625" s="145"/>
      <c r="I625" s="3"/>
      <c r="J625" s="3"/>
      <c r="K625" s="3"/>
      <c r="L625" s="145"/>
    </row>
    <row r="626" spans="1:12" ht="14.25">
      <c r="A626" s="3"/>
      <c r="B626" s="3"/>
      <c r="C626" s="3"/>
      <c r="D626" s="142"/>
      <c r="E626" s="3"/>
      <c r="F626" s="145"/>
      <c r="G626" s="145"/>
      <c r="H626" s="145"/>
      <c r="I626" s="3"/>
      <c r="J626" s="3"/>
      <c r="K626" s="3"/>
      <c r="L626" s="145"/>
    </row>
    <row r="627" spans="1:12" ht="14.25">
      <c r="A627" s="3"/>
      <c r="B627" s="3"/>
      <c r="C627" s="3"/>
      <c r="D627" s="142"/>
      <c r="E627" s="3"/>
      <c r="F627" s="145"/>
      <c r="G627" s="145"/>
      <c r="H627" s="145"/>
      <c r="I627" s="3"/>
      <c r="J627" s="3"/>
      <c r="K627" s="3"/>
      <c r="L627" s="145"/>
    </row>
    <row r="628" spans="1:12" ht="14.25">
      <c r="A628" s="3"/>
      <c r="B628" s="3"/>
      <c r="C628" s="3"/>
      <c r="D628" s="142"/>
      <c r="E628" s="3"/>
      <c r="F628" s="145"/>
      <c r="G628" s="145"/>
      <c r="H628" s="145"/>
      <c r="I628" s="3"/>
      <c r="J628" s="3"/>
      <c r="K628" s="3"/>
      <c r="L628" s="145"/>
    </row>
    <row r="629" spans="1:12" ht="14.25">
      <c r="A629" s="3"/>
      <c r="B629" s="3"/>
      <c r="C629" s="3"/>
      <c r="D629" s="142"/>
      <c r="E629" s="3"/>
      <c r="F629" s="145"/>
      <c r="G629" s="145"/>
      <c r="H629" s="145"/>
      <c r="I629" s="3"/>
      <c r="J629" s="3"/>
      <c r="K629" s="3"/>
      <c r="L629" s="145"/>
    </row>
    <row r="630" spans="1:12" ht="14.25">
      <c r="A630" s="3"/>
      <c r="B630" s="3"/>
      <c r="C630" s="3"/>
      <c r="D630" s="142"/>
      <c r="E630" s="3"/>
      <c r="F630" s="145"/>
      <c r="G630" s="145"/>
      <c r="H630" s="145"/>
      <c r="I630" s="3"/>
      <c r="J630" s="3"/>
      <c r="K630" s="3"/>
      <c r="L630" s="145"/>
    </row>
    <row r="631" spans="1:12" ht="14.25">
      <c r="A631" s="3"/>
      <c r="B631" s="3"/>
      <c r="C631" s="3"/>
      <c r="D631" s="142"/>
      <c r="E631" s="3"/>
      <c r="F631" s="145"/>
      <c r="G631" s="145"/>
      <c r="H631" s="145"/>
      <c r="I631" s="3"/>
      <c r="J631" s="3"/>
      <c r="K631" s="3"/>
      <c r="L631" s="145"/>
    </row>
    <row r="632" spans="1:12" ht="14.25">
      <c r="A632" s="3"/>
      <c r="B632" s="3"/>
      <c r="C632" s="3"/>
      <c r="D632" s="142"/>
      <c r="E632" s="3"/>
      <c r="F632" s="145"/>
      <c r="G632" s="145"/>
      <c r="H632" s="145"/>
      <c r="I632" s="3"/>
      <c r="J632" s="3"/>
      <c r="K632" s="3"/>
      <c r="L632" s="145"/>
    </row>
    <row r="633" spans="1:12" ht="14.25">
      <c r="A633" s="3"/>
      <c r="B633" s="3"/>
      <c r="C633" s="3"/>
      <c r="D633" s="142"/>
      <c r="E633" s="3"/>
      <c r="F633" s="145"/>
      <c r="G633" s="145"/>
      <c r="H633" s="145"/>
      <c r="I633" s="3"/>
      <c r="J633" s="3"/>
      <c r="K633" s="3"/>
      <c r="L633" s="145"/>
    </row>
    <row r="634" spans="1:12" ht="14.25">
      <c r="A634" s="3"/>
      <c r="B634" s="3"/>
      <c r="C634" s="3"/>
      <c r="D634" s="142"/>
      <c r="E634" s="3"/>
      <c r="F634" s="145"/>
      <c r="G634" s="145"/>
      <c r="H634" s="145"/>
      <c r="I634" s="3"/>
      <c r="J634" s="3"/>
      <c r="K634" s="3"/>
      <c r="L634" s="145"/>
    </row>
    <row r="635" spans="1:12" ht="14.25">
      <c r="A635" s="3"/>
      <c r="B635" s="3"/>
      <c r="C635" s="3"/>
      <c r="D635" s="142"/>
      <c r="E635" s="3"/>
      <c r="F635" s="145"/>
      <c r="G635" s="145"/>
      <c r="H635" s="145"/>
      <c r="I635" s="3"/>
      <c r="J635" s="3"/>
      <c r="K635" s="3"/>
      <c r="L635" s="145"/>
    </row>
    <row r="636" spans="1:12" ht="14.25">
      <c r="A636" s="3"/>
      <c r="B636" s="3"/>
      <c r="C636" s="3"/>
      <c r="D636" s="142"/>
      <c r="E636" s="3"/>
      <c r="F636" s="145"/>
      <c r="G636" s="145"/>
      <c r="H636" s="145"/>
      <c r="I636" s="3"/>
      <c r="J636" s="3"/>
      <c r="K636" s="3"/>
      <c r="L636" s="145"/>
    </row>
    <row r="637" spans="1:12" ht="14.25">
      <c r="A637" s="3"/>
      <c r="B637" s="3"/>
      <c r="C637" s="3"/>
      <c r="D637" s="142"/>
      <c r="E637" s="3"/>
      <c r="F637" s="145"/>
      <c r="G637" s="145"/>
      <c r="H637" s="145"/>
      <c r="I637" s="3"/>
      <c r="J637" s="3"/>
      <c r="K637" s="3"/>
      <c r="L637" s="145"/>
    </row>
    <row r="638" spans="1:12" ht="14.25">
      <c r="A638" s="3"/>
      <c r="B638" s="3"/>
      <c r="C638" s="3"/>
      <c r="D638" s="142"/>
      <c r="E638" s="3"/>
      <c r="F638" s="145"/>
      <c r="G638" s="145"/>
      <c r="H638" s="145"/>
      <c r="I638" s="3"/>
      <c r="J638" s="3"/>
      <c r="K638" s="3"/>
      <c r="L638" s="145"/>
    </row>
    <row r="639" spans="1:12" ht="14.25">
      <c r="A639" s="3"/>
      <c r="B639" s="3"/>
      <c r="C639" s="3"/>
      <c r="D639" s="142"/>
      <c r="E639" s="3"/>
      <c r="F639" s="145"/>
      <c r="G639" s="145"/>
      <c r="H639" s="145"/>
      <c r="I639" s="3"/>
      <c r="J639" s="3"/>
      <c r="K639" s="3"/>
      <c r="L639" s="145"/>
    </row>
    <row r="640" spans="1:12" ht="14.25">
      <c r="A640" s="3"/>
      <c r="B640" s="3"/>
      <c r="C640" s="3"/>
      <c r="D640" s="142"/>
      <c r="E640" s="3"/>
      <c r="F640" s="145"/>
      <c r="G640" s="145"/>
      <c r="H640" s="145"/>
      <c r="I640" s="3"/>
      <c r="J640" s="3"/>
      <c r="K640" s="3"/>
      <c r="L640" s="145"/>
    </row>
    <row r="641" spans="1:12" ht="14.25">
      <c r="A641" s="3"/>
      <c r="B641" s="3"/>
      <c r="C641" s="3"/>
      <c r="D641" s="142"/>
      <c r="E641" s="3"/>
      <c r="F641" s="145"/>
      <c r="G641" s="145"/>
      <c r="H641" s="145"/>
      <c r="I641" s="3"/>
      <c r="J641" s="3"/>
      <c r="K641" s="3"/>
      <c r="L641" s="145"/>
    </row>
    <row r="642" spans="1:12" ht="14.25">
      <c r="A642" s="3"/>
      <c r="B642" s="3"/>
      <c r="C642" s="3"/>
      <c r="D642" s="142"/>
      <c r="E642" s="3"/>
      <c r="F642" s="145"/>
      <c r="G642" s="145"/>
      <c r="H642" s="145"/>
      <c r="I642" s="3"/>
      <c r="J642" s="3"/>
      <c r="K642" s="3"/>
      <c r="L642" s="145"/>
    </row>
    <row r="643" spans="1:12" ht="14.25">
      <c r="A643" s="3"/>
      <c r="B643" s="3"/>
      <c r="C643" s="3"/>
      <c r="D643" s="142"/>
      <c r="E643" s="3"/>
      <c r="F643" s="145"/>
      <c r="G643" s="145"/>
      <c r="H643" s="145"/>
      <c r="I643" s="3"/>
      <c r="J643" s="3"/>
      <c r="K643" s="3"/>
      <c r="L643" s="145"/>
    </row>
    <row r="644" spans="1:12" ht="14.25">
      <c r="A644" s="3"/>
      <c r="B644" s="3"/>
      <c r="C644" s="3"/>
      <c r="D644" s="142"/>
      <c r="E644" s="3"/>
      <c r="F644" s="145"/>
      <c r="G644" s="145"/>
      <c r="H644" s="145"/>
      <c r="I644" s="3"/>
      <c r="J644" s="3"/>
      <c r="K644" s="3"/>
      <c r="L644" s="145"/>
    </row>
    <row r="645" spans="1:12" ht="14.25">
      <c r="A645" s="3"/>
      <c r="B645" s="3"/>
      <c r="C645" s="3"/>
      <c r="D645" s="142"/>
      <c r="E645" s="3"/>
      <c r="F645" s="145"/>
      <c r="G645" s="145"/>
      <c r="H645" s="145"/>
      <c r="I645" s="3"/>
      <c r="J645" s="3"/>
      <c r="K645" s="3"/>
      <c r="L645" s="145"/>
    </row>
    <row r="646" spans="1:12" ht="14.25">
      <c r="A646" s="3"/>
      <c r="B646" s="3"/>
      <c r="C646" s="3"/>
      <c r="D646" s="142"/>
      <c r="E646" s="3"/>
      <c r="F646" s="145"/>
      <c r="G646" s="145"/>
      <c r="H646" s="145"/>
      <c r="I646" s="3"/>
      <c r="J646" s="3"/>
      <c r="K646" s="3"/>
      <c r="L646" s="145"/>
    </row>
    <row r="647" spans="1:12" ht="14.25">
      <c r="A647" s="3"/>
      <c r="B647" s="3"/>
      <c r="C647" s="3"/>
      <c r="D647" s="142"/>
      <c r="E647" s="3"/>
      <c r="F647" s="145"/>
      <c r="G647" s="145"/>
      <c r="H647" s="145"/>
      <c r="I647" s="3"/>
      <c r="J647" s="3"/>
      <c r="K647" s="3"/>
      <c r="L647" s="145"/>
    </row>
    <row r="648" spans="1:12" ht="14.25">
      <c r="A648" s="3"/>
      <c r="B648" s="3"/>
      <c r="C648" s="3"/>
      <c r="D648" s="142"/>
      <c r="E648" s="3"/>
      <c r="F648" s="145"/>
      <c r="G648" s="145"/>
      <c r="H648" s="145"/>
      <c r="I648" s="3"/>
      <c r="J648" s="3"/>
      <c r="K648" s="3"/>
      <c r="L648" s="145"/>
    </row>
    <row r="649" spans="1:12" ht="14.25">
      <c r="A649" s="3"/>
      <c r="B649" s="3"/>
      <c r="C649" s="3"/>
      <c r="D649" s="142"/>
      <c r="E649" s="3"/>
      <c r="F649" s="145"/>
      <c r="G649" s="145"/>
      <c r="H649" s="145"/>
      <c r="I649" s="3"/>
      <c r="J649" s="3"/>
      <c r="K649" s="3"/>
      <c r="L649" s="145"/>
    </row>
    <row r="650" spans="1:12" ht="14.25">
      <c r="A650" s="3"/>
      <c r="B650" s="3"/>
      <c r="C650" s="3"/>
      <c r="D650" s="142"/>
      <c r="E650" s="3"/>
      <c r="F650" s="145"/>
      <c r="G650" s="145"/>
      <c r="H650" s="145"/>
      <c r="I650" s="3"/>
      <c r="J650" s="3"/>
      <c r="K650" s="3"/>
      <c r="L650" s="145"/>
    </row>
    <row r="651" spans="1:12" ht="14.25">
      <c r="A651" s="3"/>
      <c r="B651" s="3"/>
      <c r="C651" s="3"/>
      <c r="D651" s="142"/>
      <c r="E651" s="3"/>
      <c r="F651" s="145"/>
      <c r="G651" s="145"/>
      <c r="H651" s="145"/>
      <c r="I651" s="3"/>
      <c r="J651" s="3"/>
      <c r="K651" s="3"/>
      <c r="L651" s="145"/>
    </row>
    <row r="652" spans="1:12" ht="14.25">
      <c r="A652" s="3"/>
      <c r="B652" s="3"/>
      <c r="C652" s="3"/>
      <c r="D652" s="142"/>
      <c r="E652" s="3"/>
      <c r="F652" s="145"/>
      <c r="G652" s="145"/>
      <c r="H652" s="145"/>
      <c r="I652" s="3"/>
      <c r="J652" s="3"/>
      <c r="K652" s="3"/>
      <c r="L652" s="145"/>
    </row>
    <row r="653" spans="1:12" ht="14.25">
      <c r="A653" s="3"/>
      <c r="B653" s="3"/>
      <c r="C653" s="3"/>
      <c r="D653" s="142"/>
      <c r="E653" s="3"/>
      <c r="F653" s="145"/>
      <c r="G653" s="145"/>
      <c r="H653" s="145"/>
      <c r="I653" s="3"/>
      <c r="J653" s="3"/>
      <c r="K653" s="3"/>
      <c r="L653" s="145"/>
    </row>
    <row r="654" spans="1:12" ht="14.25">
      <c r="A654" s="3"/>
      <c r="B654" s="3"/>
      <c r="C654" s="3"/>
      <c r="D654" s="142"/>
      <c r="E654" s="3"/>
      <c r="F654" s="145"/>
      <c r="G654" s="145"/>
      <c r="H654" s="145"/>
      <c r="I654" s="3"/>
      <c r="J654" s="3"/>
      <c r="K654" s="3"/>
      <c r="L654" s="145"/>
    </row>
    <row r="655" spans="1:12" ht="14.25">
      <c r="A655" s="3"/>
      <c r="B655" s="3"/>
      <c r="C655" s="3"/>
      <c r="D655" s="142"/>
      <c r="E655" s="3"/>
      <c r="F655" s="145"/>
      <c r="G655" s="145"/>
      <c r="H655" s="145"/>
      <c r="I655" s="3"/>
      <c r="J655" s="3"/>
      <c r="K655" s="3"/>
      <c r="L655" s="145"/>
    </row>
    <row r="656" spans="1:12" ht="14.25">
      <c r="A656" s="3"/>
      <c r="B656" s="3"/>
      <c r="C656" s="3"/>
      <c r="D656" s="142"/>
      <c r="E656" s="3"/>
      <c r="F656" s="145"/>
      <c r="G656" s="145"/>
      <c r="H656" s="145"/>
      <c r="I656" s="3"/>
      <c r="J656" s="3"/>
      <c r="K656" s="3"/>
      <c r="L656" s="145"/>
    </row>
    <row r="657" spans="1:12" ht="14.25">
      <c r="A657" s="3"/>
      <c r="B657" s="3"/>
      <c r="C657" s="3"/>
      <c r="D657" s="142"/>
      <c r="E657" s="3"/>
      <c r="F657" s="145"/>
      <c r="G657" s="145"/>
      <c r="H657" s="145"/>
      <c r="I657" s="3"/>
      <c r="J657" s="3"/>
      <c r="K657" s="3"/>
      <c r="L657" s="145"/>
    </row>
    <row r="658" spans="1:12" ht="14.25">
      <c r="A658" s="3"/>
      <c r="B658" s="3"/>
      <c r="C658" s="3"/>
      <c r="D658" s="142"/>
      <c r="E658" s="3"/>
      <c r="F658" s="145"/>
      <c r="G658" s="145"/>
      <c r="H658" s="145"/>
      <c r="I658" s="3"/>
      <c r="J658" s="3"/>
      <c r="K658" s="3"/>
      <c r="L658" s="145"/>
    </row>
    <row r="659" spans="1:12" ht="14.25">
      <c r="A659" s="3"/>
      <c r="B659" s="3"/>
      <c r="C659" s="3"/>
      <c r="D659" s="142"/>
      <c r="E659" s="3"/>
      <c r="F659" s="145"/>
      <c r="G659" s="145"/>
      <c r="H659" s="145"/>
      <c r="I659" s="3"/>
      <c r="J659" s="3"/>
      <c r="K659" s="3"/>
      <c r="L659" s="145"/>
    </row>
    <row r="660" spans="1:12" ht="14.25">
      <c r="A660" s="3"/>
      <c r="B660" s="3"/>
      <c r="C660" s="3"/>
      <c r="D660" s="142"/>
      <c r="E660" s="3"/>
      <c r="F660" s="145"/>
      <c r="G660" s="145"/>
      <c r="H660" s="145"/>
      <c r="I660" s="3"/>
      <c r="J660" s="3"/>
      <c r="K660" s="3"/>
      <c r="L660" s="145"/>
    </row>
    <row r="661" spans="1:12" ht="14.25">
      <c r="A661" s="3"/>
      <c r="B661" s="3"/>
      <c r="C661" s="3"/>
      <c r="D661" s="142"/>
      <c r="E661" s="3"/>
      <c r="F661" s="145"/>
      <c r="G661" s="145"/>
      <c r="H661" s="145"/>
      <c r="I661" s="3"/>
      <c r="J661" s="3"/>
      <c r="K661" s="3"/>
      <c r="L661" s="145"/>
    </row>
    <row r="662" spans="1:12" ht="14.25">
      <c r="A662" s="3"/>
      <c r="B662" s="3"/>
      <c r="C662" s="3"/>
      <c r="D662" s="142"/>
      <c r="E662" s="3"/>
      <c r="F662" s="145"/>
      <c r="G662" s="145"/>
      <c r="H662" s="145"/>
      <c r="I662" s="3"/>
      <c r="J662" s="3"/>
      <c r="K662" s="3"/>
      <c r="L662" s="145"/>
    </row>
    <row r="663" spans="1:12" ht="14.25">
      <c r="A663" s="3"/>
      <c r="B663" s="3"/>
      <c r="C663" s="3"/>
      <c r="D663" s="142"/>
      <c r="E663" s="3"/>
      <c r="F663" s="145"/>
      <c r="G663" s="145"/>
      <c r="H663" s="145"/>
      <c r="I663" s="3"/>
      <c r="J663" s="3"/>
      <c r="K663" s="3"/>
      <c r="L663" s="145"/>
    </row>
    <row r="664" spans="1:12" ht="14.25">
      <c r="A664" s="3"/>
      <c r="B664" s="3"/>
      <c r="C664" s="3"/>
      <c r="D664" s="142"/>
      <c r="E664" s="3"/>
      <c r="F664" s="145"/>
      <c r="G664" s="145"/>
      <c r="H664" s="145"/>
      <c r="I664" s="3"/>
      <c r="J664" s="3"/>
      <c r="K664" s="3"/>
      <c r="L664" s="145"/>
    </row>
    <row r="665" spans="1:12" ht="14.25">
      <c r="A665" s="3"/>
      <c r="B665" s="3"/>
      <c r="C665" s="3"/>
      <c r="D665" s="142"/>
      <c r="E665" s="3"/>
      <c r="F665" s="145"/>
      <c r="G665" s="145"/>
      <c r="H665" s="145"/>
      <c r="I665" s="3"/>
      <c r="J665" s="3"/>
      <c r="K665" s="3"/>
      <c r="L665" s="145"/>
    </row>
    <row r="666" spans="1:12" ht="14.25">
      <c r="A666" s="3"/>
      <c r="B666" s="3"/>
      <c r="C666" s="3"/>
      <c r="D666" s="142"/>
      <c r="E666" s="3"/>
      <c r="F666" s="145"/>
      <c r="G666" s="145"/>
      <c r="H666" s="145"/>
      <c r="I666" s="3"/>
      <c r="J666" s="3"/>
      <c r="K666" s="3"/>
      <c r="L666" s="145"/>
    </row>
    <row r="667" spans="1:12" ht="14.25">
      <c r="A667" s="3"/>
      <c r="B667" s="3"/>
      <c r="C667" s="3"/>
      <c r="D667" s="142"/>
      <c r="E667" s="3"/>
      <c r="F667" s="145"/>
      <c r="G667" s="145"/>
      <c r="H667" s="145"/>
      <c r="I667" s="3"/>
      <c r="J667" s="3"/>
      <c r="K667" s="3"/>
      <c r="L667" s="145"/>
    </row>
    <row r="668" spans="1:12" ht="14.25">
      <c r="A668" s="3"/>
      <c r="B668" s="3"/>
      <c r="C668" s="3"/>
      <c r="D668" s="142"/>
      <c r="E668" s="3"/>
      <c r="F668" s="145"/>
      <c r="G668" s="145"/>
      <c r="H668" s="145"/>
      <c r="I668" s="3"/>
      <c r="J668" s="3"/>
      <c r="K668" s="3"/>
      <c r="L668" s="145"/>
    </row>
    <row r="669" spans="1:12" ht="14.25">
      <c r="A669" s="3"/>
      <c r="B669" s="3"/>
      <c r="C669" s="3"/>
      <c r="D669" s="142"/>
      <c r="E669" s="3"/>
      <c r="F669" s="145"/>
      <c r="G669" s="145"/>
      <c r="H669" s="145"/>
      <c r="I669" s="3"/>
      <c r="J669" s="3"/>
      <c r="K669" s="3"/>
      <c r="L669" s="145"/>
    </row>
    <row r="670" spans="1:12" ht="14.25">
      <c r="A670" s="3"/>
      <c r="B670" s="3"/>
      <c r="C670" s="3"/>
      <c r="D670" s="142"/>
      <c r="E670" s="3"/>
      <c r="F670" s="145"/>
      <c r="G670" s="145"/>
      <c r="H670" s="145"/>
      <c r="I670" s="3"/>
      <c r="J670" s="3"/>
      <c r="K670" s="3"/>
      <c r="L670" s="145"/>
    </row>
    <row r="671" spans="1:12" ht="14.25">
      <c r="A671" s="3"/>
      <c r="B671" s="3"/>
      <c r="C671" s="3"/>
      <c r="D671" s="142"/>
      <c r="E671" s="3"/>
      <c r="F671" s="145"/>
      <c r="G671" s="145"/>
      <c r="H671" s="145"/>
      <c r="I671" s="3"/>
      <c r="J671" s="3"/>
      <c r="K671" s="3"/>
      <c r="L671" s="145"/>
    </row>
    <row r="672" spans="1:12" ht="14.25">
      <c r="A672" s="3"/>
      <c r="B672" s="3"/>
      <c r="C672" s="3"/>
      <c r="D672" s="142"/>
      <c r="E672" s="3"/>
      <c r="F672" s="145"/>
      <c r="G672" s="145"/>
      <c r="H672" s="145"/>
      <c r="I672" s="3"/>
      <c r="J672" s="3"/>
      <c r="K672" s="3"/>
      <c r="L672" s="145"/>
    </row>
    <row r="673" spans="1:12" ht="14.25">
      <c r="A673" s="3"/>
      <c r="B673" s="3"/>
      <c r="C673" s="3"/>
      <c r="D673" s="142"/>
      <c r="E673" s="3"/>
      <c r="F673" s="145"/>
      <c r="G673" s="145"/>
      <c r="H673" s="145"/>
      <c r="I673" s="3"/>
      <c r="J673" s="3"/>
      <c r="K673" s="3"/>
      <c r="L673" s="145"/>
    </row>
    <row r="674" spans="1:12" ht="14.25">
      <c r="A674" s="3"/>
      <c r="B674" s="3"/>
      <c r="C674" s="3"/>
      <c r="D674" s="142"/>
      <c r="E674" s="3"/>
      <c r="F674" s="145"/>
      <c r="G674" s="145"/>
      <c r="H674" s="145"/>
      <c r="I674" s="3"/>
      <c r="J674" s="3"/>
      <c r="K674" s="3"/>
      <c r="L674" s="145"/>
    </row>
    <row r="675" spans="1:12" ht="14.25">
      <c r="A675" s="3"/>
      <c r="B675" s="3"/>
      <c r="C675" s="3"/>
      <c r="D675" s="142"/>
      <c r="E675" s="3"/>
      <c r="F675" s="145"/>
      <c r="G675" s="145"/>
      <c r="H675" s="145"/>
      <c r="I675" s="3"/>
      <c r="J675" s="3"/>
      <c r="K675" s="3"/>
      <c r="L675" s="145"/>
    </row>
    <row r="676" spans="1:12" ht="14.25">
      <c r="A676" s="3"/>
      <c r="B676" s="3"/>
      <c r="C676" s="3"/>
      <c r="D676" s="142"/>
      <c r="E676" s="3"/>
      <c r="F676" s="145"/>
      <c r="G676" s="145"/>
      <c r="H676" s="145"/>
      <c r="I676" s="3"/>
      <c r="J676" s="3"/>
      <c r="K676" s="3"/>
      <c r="L676" s="145"/>
    </row>
    <row r="677" spans="1:12" ht="14.25">
      <c r="A677" s="3"/>
      <c r="B677" s="3"/>
      <c r="C677" s="3"/>
      <c r="D677" s="142"/>
      <c r="E677" s="3"/>
      <c r="F677" s="145"/>
      <c r="G677" s="145"/>
      <c r="H677" s="145"/>
      <c r="I677" s="3"/>
      <c r="J677" s="3"/>
      <c r="K677" s="3"/>
      <c r="L677" s="145"/>
    </row>
    <row r="678" spans="1:12" ht="14.25">
      <c r="A678" s="3"/>
      <c r="B678" s="3"/>
      <c r="C678" s="3"/>
      <c r="D678" s="142"/>
      <c r="E678" s="3"/>
      <c r="F678" s="145"/>
      <c r="G678" s="145"/>
      <c r="H678" s="145"/>
      <c r="I678" s="3"/>
      <c r="J678" s="3"/>
      <c r="K678" s="3"/>
      <c r="L678" s="145"/>
    </row>
    <row r="679" spans="1:12" ht="14.25">
      <c r="A679" s="3"/>
      <c r="B679" s="3"/>
      <c r="C679" s="3"/>
      <c r="D679" s="142"/>
      <c r="E679" s="3"/>
      <c r="F679" s="145"/>
      <c r="G679" s="145"/>
      <c r="H679" s="145"/>
      <c r="I679" s="3"/>
      <c r="J679" s="3"/>
      <c r="K679" s="3"/>
      <c r="L679" s="145"/>
    </row>
    <row r="680" spans="1:12" ht="14.25">
      <c r="A680" s="3"/>
      <c r="B680" s="3"/>
      <c r="C680" s="3"/>
      <c r="D680" s="142"/>
      <c r="E680" s="3"/>
      <c r="F680" s="145"/>
      <c r="G680" s="145"/>
      <c r="H680" s="145"/>
      <c r="I680" s="3"/>
      <c r="J680" s="3"/>
      <c r="K680" s="3"/>
      <c r="L680" s="145"/>
    </row>
    <row r="681" spans="1:12" ht="14.25">
      <c r="A681" s="3"/>
      <c r="B681" s="3"/>
      <c r="C681" s="3"/>
      <c r="D681" s="142"/>
      <c r="E681" s="3"/>
      <c r="F681" s="145"/>
      <c r="G681" s="145"/>
      <c r="H681" s="145"/>
      <c r="I681" s="3"/>
      <c r="J681" s="3"/>
      <c r="K681" s="3"/>
      <c r="L681" s="145"/>
    </row>
    <row r="682" spans="1:12" ht="14.25">
      <c r="A682" s="3"/>
      <c r="B682" s="3"/>
      <c r="C682" s="3"/>
      <c r="D682" s="142"/>
      <c r="E682" s="3"/>
      <c r="F682" s="145"/>
      <c r="G682" s="145"/>
      <c r="H682" s="145"/>
      <c r="I682" s="3"/>
      <c r="J682" s="3"/>
      <c r="K682" s="3"/>
      <c r="L682" s="145"/>
    </row>
    <row r="683" spans="1:12" ht="14.25">
      <c r="A683" s="3"/>
      <c r="B683" s="3"/>
      <c r="C683" s="3"/>
      <c r="D683" s="142"/>
      <c r="E683" s="3"/>
      <c r="F683" s="145"/>
      <c r="G683" s="145"/>
      <c r="H683" s="145"/>
      <c r="I683" s="3"/>
      <c r="J683" s="3"/>
      <c r="K683" s="3"/>
      <c r="L683" s="145"/>
    </row>
    <row r="684" spans="1:12" ht="14.25">
      <c r="A684" s="3"/>
      <c r="B684" s="3"/>
      <c r="C684" s="3"/>
      <c r="D684" s="142"/>
      <c r="E684" s="3"/>
      <c r="F684" s="145"/>
      <c r="G684" s="145"/>
      <c r="H684" s="145"/>
      <c r="I684" s="3"/>
      <c r="J684" s="3"/>
      <c r="K684" s="3"/>
      <c r="L684" s="145"/>
    </row>
    <row r="685" spans="1:12" ht="14.25">
      <c r="A685" s="3"/>
      <c r="B685" s="3"/>
      <c r="C685" s="3"/>
      <c r="D685" s="142"/>
      <c r="E685" s="3"/>
      <c r="F685" s="145"/>
      <c r="G685" s="145"/>
      <c r="H685" s="145"/>
      <c r="I685" s="3"/>
      <c r="J685" s="3"/>
      <c r="K685" s="3"/>
      <c r="L685" s="145"/>
    </row>
    <row r="686" spans="1:12" ht="14.25">
      <c r="A686" s="3"/>
      <c r="B686" s="3"/>
      <c r="C686" s="3"/>
      <c r="D686" s="142"/>
      <c r="E686" s="3"/>
      <c r="F686" s="145"/>
      <c r="G686" s="145"/>
      <c r="H686" s="145"/>
      <c r="I686" s="3"/>
      <c r="J686" s="3"/>
      <c r="K686" s="3"/>
      <c r="L686" s="145"/>
    </row>
    <row r="687" spans="1:12" ht="14.25">
      <c r="A687" s="3"/>
      <c r="B687" s="3"/>
      <c r="C687" s="3"/>
      <c r="D687" s="142"/>
      <c r="E687" s="3"/>
      <c r="F687" s="145"/>
      <c r="G687" s="145"/>
      <c r="H687" s="145"/>
      <c r="I687" s="3"/>
      <c r="J687" s="3"/>
      <c r="K687" s="3"/>
      <c r="L687" s="145"/>
    </row>
    <row r="688" spans="1:12" ht="14.25">
      <c r="A688" s="3"/>
      <c r="B688" s="3"/>
      <c r="C688" s="3"/>
      <c r="D688" s="142"/>
      <c r="E688" s="3"/>
      <c r="F688" s="145"/>
      <c r="G688" s="145"/>
      <c r="H688" s="145"/>
      <c r="I688" s="3"/>
      <c r="J688" s="3"/>
      <c r="K688" s="3"/>
      <c r="L688" s="145"/>
    </row>
    <row r="689" spans="1:12" ht="14.25">
      <c r="A689" s="3"/>
      <c r="B689" s="3"/>
      <c r="C689" s="3"/>
      <c r="D689" s="142"/>
      <c r="E689" s="3"/>
      <c r="F689" s="145"/>
      <c r="G689" s="145"/>
      <c r="H689" s="145"/>
      <c r="I689" s="3"/>
      <c r="J689" s="3"/>
      <c r="K689" s="3"/>
      <c r="L689" s="145"/>
    </row>
    <row r="690" spans="1:12" ht="14.25">
      <c r="A690" s="3"/>
      <c r="B690" s="3"/>
      <c r="C690" s="3"/>
      <c r="D690" s="142"/>
      <c r="E690" s="3"/>
      <c r="F690" s="145"/>
      <c r="G690" s="145"/>
      <c r="H690" s="145"/>
      <c r="I690" s="3"/>
      <c r="J690" s="3"/>
      <c r="K690" s="3"/>
      <c r="L690" s="145"/>
    </row>
    <row r="691" spans="1:12" ht="14.25">
      <c r="A691" s="3"/>
      <c r="B691" s="3"/>
      <c r="C691" s="3"/>
      <c r="D691" s="142"/>
      <c r="E691" s="3"/>
      <c r="F691" s="145"/>
      <c r="G691" s="145"/>
      <c r="H691" s="145"/>
      <c r="I691" s="3"/>
      <c r="J691" s="3"/>
      <c r="K691" s="3"/>
      <c r="L691" s="145"/>
    </row>
    <row r="692" spans="1:12" ht="14.25">
      <c r="A692" s="3"/>
      <c r="B692" s="3"/>
      <c r="C692" s="3"/>
      <c r="D692" s="142"/>
      <c r="E692" s="3"/>
      <c r="F692" s="145"/>
      <c r="G692" s="145"/>
      <c r="H692" s="145"/>
      <c r="I692" s="3"/>
      <c r="J692" s="3"/>
      <c r="K692" s="3"/>
      <c r="L692" s="145"/>
    </row>
    <row r="693" spans="1:12" ht="14.25">
      <c r="A693" s="3"/>
      <c r="B693" s="3"/>
      <c r="C693" s="3"/>
      <c r="D693" s="142"/>
      <c r="E693" s="3"/>
      <c r="F693" s="145"/>
      <c r="G693" s="145"/>
      <c r="H693" s="145"/>
      <c r="I693" s="3"/>
      <c r="J693" s="3"/>
      <c r="K693" s="3"/>
      <c r="L693" s="145"/>
    </row>
    <row r="694" spans="1:12" ht="14.25">
      <c r="A694" s="3"/>
      <c r="B694" s="3"/>
      <c r="C694" s="3"/>
      <c r="D694" s="142"/>
      <c r="E694" s="3"/>
      <c r="F694" s="145"/>
      <c r="G694" s="145"/>
      <c r="H694" s="145"/>
      <c r="I694" s="3"/>
      <c r="J694" s="3"/>
      <c r="K694" s="3"/>
      <c r="L694" s="145"/>
    </row>
    <row r="695" spans="1:12" ht="14.25">
      <c r="A695" s="3"/>
      <c r="B695" s="3"/>
      <c r="C695" s="3"/>
      <c r="D695" s="142"/>
      <c r="E695" s="3"/>
      <c r="F695" s="145"/>
      <c r="G695" s="145"/>
      <c r="H695" s="145"/>
      <c r="I695" s="3"/>
      <c r="J695" s="3"/>
      <c r="K695" s="3"/>
      <c r="L695" s="145"/>
    </row>
    <row r="696" spans="1:12" ht="14.25">
      <c r="A696" s="3"/>
      <c r="B696" s="3"/>
      <c r="C696" s="3"/>
      <c r="D696" s="142"/>
      <c r="E696" s="3"/>
      <c r="F696" s="145"/>
      <c r="G696" s="145"/>
      <c r="H696" s="145"/>
      <c r="I696" s="3"/>
      <c r="J696" s="3"/>
      <c r="K696" s="3"/>
      <c r="L696" s="145"/>
    </row>
    <row r="697" spans="1:12" ht="14.25">
      <c r="A697" s="3"/>
      <c r="B697" s="3"/>
      <c r="C697" s="3"/>
      <c r="D697" s="142"/>
      <c r="E697" s="3"/>
      <c r="F697" s="145"/>
      <c r="G697" s="145"/>
      <c r="H697" s="145"/>
      <c r="I697" s="3"/>
      <c r="J697" s="3"/>
      <c r="K697" s="3"/>
      <c r="L697" s="145"/>
    </row>
    <row r="698" spans="1:12" ht="14.25">
      <c r="A698" s="3"/>
      <c r="B698" s="3"/>
      <c r="C698" s="3"/>
      <c r="D698" s="142"/>
      <c r="E698" s="3"/>
      <c r="F698" s="145"/>
      <c r="G698" s="145"/>
      <c r="H698" s="145"/>
      <c r="I698" s="3"/>
      <c r="J698" s="3"/>
      <c r="K698" s="3"/>
      <c r="L698" s="145"/>
    </row>
    <row r="699" spans="1:12" ht="14.25">
      <c r="A699" s="3"/>
      <c r="B699" s="3"/>
      <c r="C699" s="3"/>
      <c r="D699" s="142"/>
      <c r="E699" s="3"/>
      <c r="F699" s="145"/>
      <c r="G699" s="145"/>
      <c r="H699" s="145"/>
      <c r="I699" s="3"/>
      <c r="J699" s="3"/>
      <c r="K699" s="3"/>
      <c r="L699" s="145"/>
    </row>
    <row r="700" spans="1:12" ht="14.25">
      <c r="A700" s="3"/>
      <c r="B700" s="3"/>
      <c r="C700" s="3"/>
      <c r="D700" s="142"/>
      <c r="E700" s="3"/>
      <c r="F700" s="145"/>
      <c r="G700" s="145"/>
      <c r="H700" s="145"/>
      <c r="I700" s="3"/>
      <c r="J700" s="3"/>
      <c r="K700" s="3"/>
      <c r="L700" s="145"/>
    </row>
    <row r="701" spans="1:12" ht="14.25">
      <c r="A701" s="3"/>
      <c r="B701" s="3"/>
      <c r="C701" s="3"/>
      <c r="D701" s="142"/>
      <c r="E701" s="3"/>
      <c r="F701" s="145"/>
      <c r="G701" s="145"/>
      <c r="H701" s="145"/>
      <c r="I701" s="3"/>
      <c r="J701" s="3"/>
      <c r="K701" s="3"/>
      <c r="L701" s="145"/>
    </row>
    <row r="702" spans="1:12" ht="14.25">
      <c r="A702" s="3"/>
      <c r="B702" s="3"/>
      <c r="C702" s="3"/>
      <c r="D702" s="142"/>
      <c r="E702" s="3"/>
      <c r="F702" s="145"/>
      <c r="G702" s="145"/>
      <c r="H702" s="145"/>
      <c r="I702" s="3"/>
      <c r="J702" s="3"/>
      <c r="K702" s="3"/>
      <c r="L702" s="145"/>
    </row>
    <row r="703" spans="1:12" ht="14.25">
      <c r="A703" s="3"/>
      <c r="B703" s="3"/>
      <c r="C703" s="3"/>
      <c r="D703" s="142"/>
      <c r="E703" s="3"/>
      <c r="F703" s="145"/>
      <c r="G703" s="145"/>
      <c r="H703" s="145"/>
      <c r="I703" s="3"/>
      <c r="J703" s="3"/>
      <c r="K703" s="3"/>
      <c r="L703" s="145"/>
    </row>
    <row r="704" spans="1:12" ht="14.25">
      <c r="A704" s="3"/>
      <c r="B704" s="3"/>
      <c r="C704" s="3"/>
      <c r="D704" s="142"/>
      <c r="E704" s="3"/>
      <c r="F704" s="145"/>
      <c r="G704" s="145"/>
      <c r="H704" s="145"/>
      <c r="I704" s="3"/>
      <c r="J704" s="3"/>
      <c r="K704" s="3"/>
      <c r="L704" s="145"/>
    </row>
    <row r="705" spans="1:12" ht="14.25">
      <c r="A705" s="3"/>
      <c r="B705" s="3"/>
      <c r="C705" s="3"/>
      <c r="D705" s="142"/>
      <c r="E705" s="3"/>
      <c r="F705" s="145"/>
      <c r="G705" s="145"/>
      <c r="H705" s="145"/>
      <c r="I705" s="3"/>
      <c r="J705" s="3"/>
      <c r="K705" s="3"/>
      <c r="L705" s="145"/>
    </row>
    <row r="706" spans="1:12" ht="14.25">
      <c r="A706" s="3"/>
      <c r="B706" s="3"/>
      <c r="C706" s="3"/>
      <c r="D706" s="142"/>
      <c r="E706" s="3"/>
      <c r="F706" s="145"/>
      <c r="G706" s="145"/>
      <c r="H706" s="145"/>
      <c r="I706" s="3"/>
      <c r="J706" s="3"/>
      <c r="K706" s="3"/>
      <c r="L706" s="145"/>
    </row>
    <row r="707" spans="1:12" ht="14.25">
      <c r="A707" s="3"/>
      <c r="B707" s="3"/>
      <c r="C707" s="3"/>
      <c r="D707" s="142"/>
      <c r="E707" s="3"/>
      <c r="F707" s="145"/>
      <c r="G707" s="145"/>
      <c r="H707" s="145"/>
      <c r="I707" s="3"/>
      <c r="J707" s="3"/>
      <c r="K707" s="3"/>
      <c r="L707" s="145"/>
    </row>
    <row r="708" spans="1:12" ht="14.25">
      <c r="A708" s="3"/>
      <c r="B708" s="3"/>
      <c r="C708" s="3"/>
      <c r="D708" s="142"/>
      <c r="E708" s="3"/>
      <c r="F708" s="145"/>
      <c r="G708" s="145"/>
      <c r="H708" s="145"/>
      <c r="I708" s="3"/>
      <c r="J708" s="3"/>
      <c r="K708" s="3"/>
      <c r="L708" s="145"/>
    </row>
    <row r="709" spans="1:12" ht="14.25">
      <c r="A709" s="3"/>
      <c r="B709" s="3"/>
      <c r="C709" s="3"/>
      <c r="D709" s="142"/>
      <c r="E709" s="3"/>
      <c r="F709" s="145"/>
      <c r="G709" s="145"/>
      <c r="H709" s="145"/>
      <c r="I709" s="3"/>
      <c r="J709" s="3"/>
      <c r="K709" s="3"/>
      <c r="L709" s="145"/>
    </row>
    <row r="710" spans="1:12" ht="14.25">
      <c r="A710" s="3"/>
      <c r="B710" s="3"/>
      <c r="C710" s="3"/>
      <c r="D710" s="142"/>
      <c r="E710" s="3"/>
      <c r="F710" s="145"/>
      <c r="G710" s="145"/>
      <c r="H710" s="145"/>
      <c r="I710" s="3"/>
      <c r="J710" s="3"/>
      <c r="K710" s="3"/>
      <c r="L710" s="145"/>
    </row>
    <row r="711" spans="1:12" ht="14.25">
      <c r="A711" s="3"/>
      <c r="B711" s="3"/>
      <c r="C711" s="3"/>
      <c r="D711" s="142"/>
      <c r="E711" s="3"/>
      <c r="F711" s="145"/>
      <c r="G711" s="145"/>
      <c r="H711" s="145"/>
      <c r="I711" s="3"/>
      <c r="J711" s="3"/>
      <c r="K711" s="3"/>
      <c r="L711" s="145"/>
    </row>
    <row r="712" spans="1:12" ht="14.25">
      <c r="A712" s="3"/>
      <c r="B712" s="3"/>
      <c r="C712" s="3"/>
      <c r="D712" s="142"/>
      <c r="E712" s="3"/>
      <c r="F712" s="145"/>
      <c r="G712" s="145"/>
      <c r="H712" s="145"/>
      <c r="I712" s="3"/>
      <c r="J712" s="3"/>
      <c r="K712" s="3"/>
      <c r="L712" s="145"/>
    </row>
    <row r="713" spans="1:12" ht="14.25">
      <c r="A713" s="3"/>
      <c r="B713" s="3"/>
      <c r="C713" s="3"/>
      <c r="D713" s="142"/>
      <c r="E713" s="3"/>
      <c r="F713" s="145"/>
      <c r="G713" s="145"/>
      <c r="H713" s="145"/>
      <c r="I713" s="3"/>
      <c r="J713" s="3"/>
      <c r="K713" s="3"/>
      <c r="L713" s="145"/>
    </row>
    <row r="714" spans="1:12" ht="14.25">
      <c r="A714" s="3"/>
      <c r="B714" s="3"/>
      <c r="C714" s="3"/>
      <c r="D714" s="142"/>
      <c r="E714" s="3"/>
      <c r="F714" s="145"/>
      <c r="G714" s="145"/>
      <c r="H714" s="145"/>
      <c r="I714" s="3"/>
      <c r="J714" s="3"/>
      <c r="K714" s="3"/>
      <c r="L714" s="145"/>
    </row>
    <row r="715" spans="1:12" ht="14.25">
      <c r="A715" s="3"/>
      <c r="B715" s="3"/>
      <c r="C715" s="3"/>
      <c r="D715" s="142"/>
      <c r="E715" s="3"/>
      <c r="F715" s="145"/>
      <c r="G715" s="145"/>
      <c r="H715" s="145"/>
      <c r="I715" s="3"/>
      <c r="J715" s="3"/>
      <c r="K715" s="3"/>
      <c r="L715" s="145"/>
    </row>
    <row r="716" spans="1:12" ht="14.25">
      <c r="A716" s="3"/>
      <c r="B716" s="3"/>
      <c r="C716" s="3"/>
      <c r="D716" s="142"/>
      <c r="E716" s="3"/>
      <c r="F716" s="145"/>
      <c r="G716" s="145"/>
      <c r="H716" s="145"/>
      <c r="I716" s="3"/>
      <c r="J716" s="3"/>
      <c r="K716" s="3"/>
      <c r="L716" s="145"/>
    </row>
    <row r="717" spans="1:12" ht="14.25">
      <c r="A717" s="3"/>
      <c r="B717" s="3"/>
      <c r="C717" s="3"/>
      <c r="D717" s="142"/>
      <c r="E717" s="3"/>
      <c r="F717" s="145"/>
      <c r="G717" s="145"/>
      <c r="H717" s="145"/>
      <c r="I717" s="3"/>
      <c r="J717" s="3"/>
      <c r="K717" s="3"/>
      <c r="L717" s="145"/>
    </row>
    <row r="718" spans="1:12" ht="14.25">
      <c r="A718" s="3"/>
      <c r="B718" s="3"/>
      <c r="C718" s="3"/>
      <c r="D718" s="142"/>
      <c r="E718" s="3"/>
      <c r="F718" s="145"/>
      <c r="G718" s="145"/>
      <c r="H718" s="145"/>
      <c r="I718" s="3"/>
      <c r="J718" s="3"/>
      <c r="K718" s="3"/>
      <c r="L718" s="145"/>
    </row>
    <row r="719" spans="1:12" ht="14.25">
      <c r="A719" s="3"/>
      <c r="B719" s="3"/>
      <c r="C719" s="3"/>
      <c r="D719" s="142"/>
      <c r="E719" s="3"/>
      <c r="F719" s="145"/>
      <c r="G719" s="145"/>
      <c r="H719" s="145"/>
      <c r="I719" s="3"/>
      <c r="J719" s="3"/>
      <c r="K719" s="3"/>
      <c r="L719" s="145"/>
    </row>
    <row r="720" spans="1:12" ht="14.25">
      <c r="A720" s="3"/>
      <c r="B720" s="3"/>
      <c r="C720" s="3"/>
      <c r="D720" s="142"/>
      <c r="E720" s="3"/>
      <c r="F720" s="145"/>
      <c r="G720" s="145"/>
      <c r="H720" s="145"/>
      <c r="I720" s="3"/>
      <c r="J720" s="3"/>
      <c r="K720" s="3"/>
      <c r="L720" s="145"/>
    </row>
    <row r="721" spans="1:12" ht="14.25">
      <c r="A721" s="3"/>
      <c r="B721" s="3"/>
      <c r="C721" s="3"/>
      <c r="D721" s="142"/>
      <c r="E721" s="3"/>
      <c r="F721" s="145"/>
      <c r="G721" s="145"/>
      <c r="H721" s="145"/>
      <c r="I721" s="3"/>
      <c r="J721" s="3"/>
      <c r="K721" s="3"/>
      <c r="L721" s="145"/>
    </row>
    <row r="722" spans="1:12" ht="14.25">
      <c r="A722" s="3"/>
      <c r="B722" s="3"/>
      <c r="C722" s="3"/>
      <c r="D722" s="142"/>
      <c r="E722" s="3"/>
      <c r="F722" s="145"/>
      <c r="G722" s="145"/>
      <c r="H722" s="145"/>
      <c r="I722" s="3"/>
      <c r="J722" s="3"/>
      <c r="K722" s="3"/>
      <c r="L722" s="145"/>
    </row>
    <row r="723" spans="1:12" ht="14.25">
      <c r="A723" s="3"/>
      <c r="B723" s="3"/>
      <c r="C723" s="3"/>
      <c r="D723" s="142"/>
      <c r="E723" s="3"/>
      <c r="F723" s="145"/>
      <c r="G723" s="145"/>
      <c r="H723" s="145"/>
      <c r="I723" s="3"/>
      <c r="J723" s="3"/>
      <c r="K723" s="3"/>
      <c r="L723" s="145"/>
    </row>
    <row r="724" spans="1:12" ht="14.25">
      <c r="A724" s="3"/>
      <c r="B724" s="3"/>
      <c r="C724" s="3"/>
      <c r="D724" s="142"/>
      <c r="E724" s="3"/>
      <c r="F724" s="145"/>
      <c r="G724" s="145"/>
      <c r="H724" s="145"/>
      <c r="I724" s="3"/>
      <c r="J724" s="3"/>
      <c r="K724" s="3"/>
      <c r="L724" s="145"/>
    </row>
    <row r="725" spans="1:12" ht="14.25">
      <c r="A725" s="3"/>
      <c r="B725" s="3"/>
      <c r="C725" s="3"/>
      <c r="D725" s="142"/>
      <c r="E725" s="3"/>
      <c r="F725" s="145"/>
      <c r="G725" s="145"/>
      <c r="H725" s="145"/>
      <c r="I725" s="3"/>
      <c r="J725" s="3"/>
      <c r="K725" s="3"/>
      <c r="L725" s="145"/>
    </row>
    <row r="726" spans="1:12" ht="14.25">
      <c r="A726" s="3"/>
      <c r="B726" s="3"/>
      <c r="C726" s="3"/>
      <c r="D726" s="142"/>
      <c r="E726" s="3"/>
      <c r="F726" s="145"/>
      <c r="G726" s="145"/>
      <c r="H726" s="145"/>
      <c r="I726" s="3"/>
      <c r="J726" s="3"/>
      <c r="K726" s="3"/>
      <c r="L726" s="145"/>
    </row>
    <row r="727" spans="1:12" ht="14.25">
      <c r="A727" s="3"/>
      <c r="B727" s="3"/>
      <c r="C727" s="3"/>
      <c r="D727" s="142"/>
      <c r="E727" s="3"/>
      <c r="F727" s="145"/>
      <c r="G727" s="145"/>
      <c r="H727" s="145"/>
      <c r="I727" s="3"/>
      <c r="J727" s="3"/>
      <c r="K727" s="3"/>
      <c r="L727" s="145"/>
    </row>
    <row r="728" spans="1:12" ht="14.25">
      <c r="A728" s="3"/>
      <c r="B728" s="3"/>
      <c r="C728" s="3"/>
      <c r="D728" s="142"/>
      <c r="E728" s="3"/>
      <c r="F728" s="145"/>
      <c r="G728" s="145"/>
      <c r="H728" s="145"/>
      <c r="I728" s="3"/>
      <c r="J728" s="3"/>
      <c r="K728" s="3"/>
      <c r="L728" s="145"/>
    </row>
    <row r="729" spans="1:12" ht="14.25">
      <c r="A729" s="3"/>
      <c r="B729" s="3"/>
      <c r="C729" s="3"/>
      <c r="D729" s="142"/>
      <c r="E729" s="3"/>
      <c r="F729" s="145"/>
      <c r="G729" s="145"/>
      <c r="H729" s="145"/>
      <c r="I729" s="3"/>
      <c r="J729" s="3"/>
      <c r="K729" s="3"/>
      <c r="L729" s="145"/>
    </row>
    <row r="730" spans="1:12" ht="14.25">
      <c r="A730" s="3"/>
      <c r="B730" s="3"/>
      <c r="C730" s="3"/>
      <c r="D730" s="142"/>
      <c r="E730" s="3"/>
      <c r="F730" s="145"/>
      <c r="G730" s="145"/>
      <c r="H730" s="145"/>
      <c r="I730" s="3"/>
      <c r="J730" s="3"/>
      <c r="K730" s="3"/>
      <c r="L730" s="145"/>
    </row>
    <row r="731" spans="1:12" ht="14.25">
      <c r="A731" s="3"/>
      <c r="B731" s="3"/>
      <c r="C731" s="3"/>
      <c r="D731" s="142"/>
      <c r="E731" s="3"/>
      <c r="F731" s="145"/>
      <c r="G731" s="145"/>
      <c r="H731" s="145"/>
      <c r="I731" s="3"/>
      <c r="J731" s="3"/>
      <c r="K731" s="3"/>
      <c r="L731" s="145"/>
    </row>
    <row r="732" spans="1:12" ht="14.25">
      <c r="A732" s="3"/>
      <c r="B732" s="3"/>
      <c r="C732" s="3"/>
      <c r="D732" s="142"/>
      <c r="E732" s="3"/>
      <c r="F732" s="145"/>
      <c r="G732" s="145"/>
      <c r="H732" s="145"/>
      <c r="I732" s="3"/>
      <c r="J732" s="3"/>
      <c r="K732" s="3"/>
      <c r="L732" s="145"/>
    </row>
    <row r="733" spans="1:12" ht="14.25">
      <c r="A733" s="3"/>
      <c r="B733" s="3"/>
      <c r="C733" s="3"/>
      <c r="D733" s="142"/>
      <c r="E733" s="3"/>
      <c r="F733" s="145"/>
      <c r="G733" s="145"/>
      <c r="H733" s="145"/>
      <c r="I733" s="3"/>
      <c r="J733" s="3"/>
      <c r="K733" s="3"/>
      <c r="L733" s="145"/>
    </row>
    <row r="734" spans="1:12" ht="14.25">
      <c r="A734" s="3"/>
      <c r="B734" s="3"/>
      <c r="C734" s="3"/>
      <c r="D734" s="142"/>
      <c r="E734" s="3"/>
      <c r="F734" s="145"/>
      <c r="G734" s="145"/>
      <c r="H734" s="145"/>
      <c r="I734" s="3"/>
      <c r="J734" s="3"/>
      <c r="K734" s="3"/>
      <c r="L734" s="145"/>
    </row>
    <row r="735" spans="1:12" ht="14.25">
      <c r="A735" s="3"/>
      <c r="B735" s="3"/>
      <c r="C735" s="3"/>
      <c r="D735" s="142"/>
      <c r="E735" s="3"/>
      <c r="F735" s="145"/>
      <c r="G735" s="145"/>
      <c r="H735" s="145"/>
      <c r="I735" s="3"/>
      <c r="J735" s="3"/>
      <c r="K735" s="3"/>
      <c r="L735" s="145"/>
    </row>
    <row r="736" spans="1:12" ht="14.25">
      <c r="A736" s="3"/>
      <c r="B736" s="3"/>
      <c r="C736" s="3"/>
      <c r="D736" s="142"/>
      <c r="E736" s="3"/>
      <c r="F736" s="145"/>
      <c r="G736" s="145"/>
      <c r="H736" s="145"/>
      <c r="I736" s="3"/>
      <c r="J736" s="3"/>
      <c r="K736" s="3"/>
      <c r="L736" s="145"/>
    </row>
    <row r="737" spans="1:12" ht="14.25">
      <c r="A737" s="3"/>
      <c r="B737" s="3"/>
      <c r="C737" s="3"/>
      <c r="D737" s="142"/>
      <c r="E737" s="3"/>
      <c r="F737" s="145"/>
      <c r="G737" s="145"/>
      <c r="H737" s="145"/>
      <c r="I737" s="3"/>
      <c r="J737" s="3"/>
      <c r="K737" s="3"/>
      <c r="L737" s="145"/>
    </row>
    <row r="738" spans="1:12" ht="14.25">
      <c r="A738" s="3"/>
      <c r="B738" s="3"/>
      <c r="C738" s="3"/>
      <c r="D738" s="142"/>
      <c r="E738" s="3"/>
      <c r="F738" s="145"/>
      <c r="G738" s="145"/>
      <c r="H738" s="145"/>
      <c r="I738" s="3"/>
      <c r="J738" s="3"/>
      <c r="K738" s="3"/>
      <c r="L738" s="145"/>
    </row>
    <row r="739" spans="1:12" ht="14.25">
      <c r="A739" s="3"/>
      <c r="B739" s="3"/>
      <c r="C739" s="3"/>
      <c r="D739" s="142"/>
      <c r="E739" s="3"/>
      <c r="F739" s="145"/>
      <c r="G739" s="145"/>
      <c r="H739" s="145"/>
      <c r="I739" s="3"/>
      <c r="J739" s="3"/>
      <c r="K739" s="3"/>
      <c r="L739" s="145"/>
    </row>
    <row r="740" spans="1:12" ht="14.25">
      <c r="A740" s="3"/>
      <c r="B740" s="3"/>
      <c r="C740" s="3"/>
      <c r="D740" s="142"/>
      <c r="E740" s="3"/>
      <c r="F740" s="145"/>
      <c r="G740" s="145"/>
      <c r="H740" s="145"/>
      <c r="I740" s="3"/>
      <c r="J740" s="3"/>
      <c r="K740" s="3"/>
      <c r="L740" s="145"/>
    </row>
    <row r="741" spans="1:12" ht="14.25">
      <c r="A741" s="3"/>
      <c r="B741" s="3"/>
      <c r="C741" s="3"/>
      <c r="D741" s="142"/>
      <c r="E741" s="3"/>
      <c r="F741" s="145"/>
      <c r="G741" s="145"/>
      <c r="H741" s="145"/>
      <c r="I741" s="3"/>
      <c r="J741" s="3"/>
      <c r="K741" s="3"/>
      <c r="L741" s="145"/>
    </row>
    <row r="742" spans="1:12" ht="14.25">
      <c r="A742" s="3"/>
      <c r="B742" s="3"/>
      <c r="C742" s="3"/>
      <c r="D742" s="142"/>
      <c r="E742" s="3"/>
      <c r="F742" s="145"/>
      <c r="G742" s="145"/>
      <c r="H742" s="145"/>
      <c r="I742" s="3"/>
      <c r="J742" s="3"/>
      <c r="K742" s="3"/>
      <c r="L742" s="145"/>
    </row>
    <row r="743" spans="1:12" ht="14.25">
      <c r="A743" s="3"/>
      <c r="B743" s="3"/>
      <c r="C743" s="3"/>
      <c r="D743" s="142"/>
      <c r="E743" s="3"/>
      <c r="F743" s="145"/>
      <c r="G743" s="145"/>
      <c r="H743" s="145"/>
      <c r="I743" s="3"/>
      <c r="J743" s="3"/>
      <c r="K743" s="3"/>
      <c r="L743" s="145"/>
    </row>
    <row r="744" spans="1:12" ht="14.25">
      <c r="A744" s="3"/>
      <c r="B744" s="3"/>
      <c r="C744" s="3"/>
      <c r="D744" s="142"/>
      <c r="E744" s="3"/>
      <c r="F744" s="145"/>
      <c r="G744" s="145"/>
      <c r="H744" s="145"/>
      <c r="I744" s="3"/>
      <c r="J744" s="3"/>
      <c r="K744" s="3"/>
      <c r="L744" s="145"/>
    </row>
    <row r="745" spans="1:12" ht="14.25">
      <c r="A745" s="3"/>
      <c r="B745" s="3"/>
      <c r="C745" s="3"/>
      <c r="D745" s="142"/>
      <c r="E745" s="3"/>
      <c r="F745" s="145"/>
      <c r="G745" s="145"/>
      <c r="H745" s="145"/>
      <c r="I745" s="3"/>
      <c r="J745" s="3"/>
      <c r="K745" s="3"/>
      <c r="L745" s="145"/>
    </row>
    <row r="746" spans="1:12" ht="14.25">
      <c r="A746" s="3"/>
      <c r="B746" s="3"/>
      <c r="C746" s="3"/>
      <c r="D746" s="142"/>
      <c r="E746" s="3"/>
      <c r="F746" s="145"/>
      <c r="G746" s="145"/>
      <c r="H746" s="145"/>
      <c r="I746" s="3"/>
      <c r="J746" s="3"/>
      <c r="K746" s="3"/>
      <c r="L746" s="145"/>
    </row>
    <row r="747" spans="1:12" ht="14.25">
      <c r="A747" s="3"/>
      <c r="B747" s="3"/>
      <c r="C747" s="3"/>
      <c r="D747" s="142"/>
      <c r="E747" s="3"/>
      <c r="F747" s="145"/>
      <c r="G747" s="145"/>
      <c r="H747" s="145"/>
      <c r="I747" s="3"/>
      <c r="J747" s="3"/>
      <c r="K747" s="3"/>
      <c r="L747" s="145"/>
    </row>
    <row r="748" spans="1:12" ht="14.25">
      <c r="A748" s="3"/>
      <c r="B748" s="3"/>
      <c r="C748" s="3"/>
      <c r="D748" s="142"/>
      <c r="E748" s="3"/>
      <c r="F748" s="145"/>
      <c r="G748" s="145"/>
      <c r="H748" s="145"/>
      <c r="I748" s="3"/>
      <c r="J748" s="3"/>
      <c r="K748" s="3"/>
      <c r="L748" s="145"/>
    </row>
    <row r="749" spans="1:12" ht="14.25">
      <c r="A749" s="3"/>
      <c r="B749" s="3"/>
      <c r="C749" s="3"/>
      <c r="D749" s="142"/>
      <c r="E749" s="3"/>
      <c r="F749" s="145"/>
      <c r="G749" s="145"/>
      <c r="H749" s="145"/>
      <c r="I749" s="3"/>
      <c r="J749" s="3"/>
      <c r="K749" s="3"/>
      <c r="L749" s="145"/>
    </row>
    <row r="750" spans="1:12" ht="14.25">
      <c r="A750" s="3"/>
      <c r="B750" s="3"/>
      <c r="C750" s="3"/>
      <c r="D750" s="142"/>
      <c r="E750" s="3"/>
      <c r="F750" s="145"/>
      <c r="G750" s="145"/>
      <c r="H750" s="145"/>
      <c r="I750" s="3"/>
      <c r="J750" s="3"/>
      <c r="K750" s="3"/>
      <c r="L750" s="145"/>
    </row>
    <row r="751" spans="1:12" ht="14.25">
      <c r="A751" s="3"/>
      <c r="B751" s="3"/>
      <c r="C751" s="3"/>
      <c r="D751" s="142"/>
      <c r="E751" s="3"/>
      <c r="F751" s="145"/>
      <c r="G751" s="145"/>
      <c r="H751" s="145"/>
      <c r="I751" s="3"/>
      <c r="J751" s="3"/>
      <c r="K751" s="3"/>
      <c r="L751" s="145"/>
    </row>
    <row r="752" spans="1:12" ht="14.25">
      <c r="A752" s="3"/>
      <c r="B752" s="3"/>
      <c r="C752" s="3"/>
      <c r="D752" s="142"/>
      <c r="E752" s="3"/>
      <c r="F752" s="145"/>
      <c r="G752" s="145"/>
      <c r="H752" s="145"/>
      <c r="I752" s="3"/>
      <c r="J752" s="3"/>
      <c r="K752" s="3"/>
      <c r="L752" s="145"/>
    </row>
    <row r="753" spans="1:12" ht="14.25">
      <c r="A753" s="3"/>
      <c r="B753" s="3"/>
      <c r="C753" s="3"/>
      <c r="D753" s="142"/>
      <c r="E753" s="3"/>
      <c r="F753" s="145"/>
      <c r="G753" s="145"/>
      <c r="H753" s="145"/>
      <c r="I753" s="3"/>
      <c r="J753" s="3"/>
      <c r="K753" s="3"/>
      <c r="L753" s="145"/>
    </row>
    <row r="754" spans="1:12" ht="14.25">
      <c r="A754" s="3"/>
      <c r="B754" s="3"/>
      <c r="C754" s="3"/>
      <c r="D754" s="142"/>
      <c r="E754" s="3"/>
      <c r="F754" s="145"/>
      <c r="G754" s="145"/>
      <c r="H754" s="145"/>
      <c r="I754" s="3"/>
      <c r="J754" s="3"/>
      <c r="K754" s="3"/>
      <c r="L754" s="145"/>
    </row>
    <row r="755" spans="1:12" ht="14.25">
      <c r="A755" s="3"/>
      <c r="B755" s="3"/>
      <c r="C755" s="3"/>
      <c r="D755" s="142"/>
      <c r="E755" s="3"/>
      <c r="F755" s="145"/>
      <c r="G755" s="145"/>
      <c r="H755" s="145"/>
      <c r="I755" s="3"/>
      <c r="J755" s="3"/>
      <c r="K755" s="3"/>
      <c r="L755" s="145"/>
    </row>
    <row r="756" spans="1:12" ht="14.25">
      <c r="A756" s="3"/>
      <c r="B756" s="3"/>
      <c r="C756" s="3"/>
      <c r="D756" s="142"/>
      <c r="E756" s="3"/>
      <c r="F756" s="145"/>
      <c r="G756" s="145"/>
      <c r="H756" s="145"/>
      <c r="I756" s="3"/>
      <c r="J756" s="3"/>
      <c r="K756" s="3"/>
      <c r="L756" s="145"/>
    </row>
    <row r="757" spans="1:12" ht="14.25">
      <c r="A757" s="3"/>
      <c r="B757" s="3"/>
      <c r="C757" s="3"/>
      <c r="D757" s="142"/>
      <c r="E757" s="3"/>
      <c r="F757" s="145"/>
      <c r="G757" s="145"/>
      <c r="H757" s="145"/>
      <c r="I757" s="3"/>
      <c r="J757" s="3"/>
      <c r="K757" s="3"/>
      <c r="L757" s="145"/>
    </row>
    <row r="758" spans="1:12" ht="14.25">
      <c r="A758" s="3"/>
      <c r="B758" s="3"/>
      <c r="C758" s="3"/>
      <c r="D758" s="142"/>
      <c r="E758" s="3"/>
      <c r="F758" s="145"/>
      <c r="G758" s="145"/>
      <c r="H758" s="145"/>
      <c r="I758" s="3"/>
      <c r="J758" s="3"/>
      <c r="K758" s="3"/>
      <c r="L758" s="145"/>
    </row>
    <row r="759" spans="1:12" ht="14.25">
      <c r="A759" s="3"/>
      <c r="B759" s="3"/>
      <c r="C759" s="3"/>
      <c r="D759" s="142"/>
      <c r="E759" s="3"/>
      <c r="F759" s="145"/>
      <c r="G759" s="145"/>
      <c r="H759" s="145"/>
      <c r="I759" s="3"/>
      <c r="J759" s="3"/>
      <c r="K759" s="3"/>
      <c r="L759" s="145"/>
    </row>
    <row r="760" spans="1:12" ht="14.25">
      <c r="A760" s="3"/>
      <c r="B760" s="3"/>
      <c r="C760" s="3"/>
      <c r="D760" s="142"/>
      <c r="E760" s="3"/>
      <c r="F760" s="145"/>
      <c r="G760" s="145"/>
      <c r="H760" s="145"/>
      <c r="I760" s="3"/>
      <c r="J760" s="3"/>
      <c r="K760" s="3"/>
      <c r="L760" s="145"/>
    </row>
    <row r="761" spans="1:12" ht="14.25">
      <c r="A761" s="3"/>
      <c r="B761" s="3"/>
      <c r="C761" s="3"/>
      <c r="D761" s="142"/>
      <c r="E761" s="3"/>
      <c r="F761" s="145"/>
      <c r="G761" s="145"/>
      <c r="H761" s="145"/>
      <c r="I761" s="3"/>
      <c r="J761" s="3"/>
      <c r="K761" s="3"/>
      <c r="L761" s="145"/>
    </row>
    <row r="762" spans="1:12" ht="14.25">
      <c r="A762" s="3"/>
      <c r="B762" s="3"/>
      <c r="C762" s="3"/>
      <c r="D762" s="142"/>
      <c r="E762" s="3"/>
      <c r="F762" s="145"/>
      <c r="G762" s="145"/>
      <c r="H762" s="145"/>
      <c r="I762" s="3"/>
      <c r="J762" s="3"/>
      <c r="K762" s="3"/>
      <c r="L762" s="145"/>
    </row>
    <row r="763" spans="1:12" ht="14.25">
      <c r="A763" s="3"/>
      <c r="B763" s="3"/>
      <c r="C763" s="3"/>
      <c r="D763" s="142"/>
      <c r="E763" s="3"/>
      <c r="F763" s="145"/>
      <c r="G763" s="145"/>
      <c r="H763" s="145"/>
      <c r="I763" s="3"/>
      <c r="J763" s="3"/>
      <c r="K763" s="3"/>
      <c r="L763" s="145"/>
    </row>
    <row r="764" spans="1:12" ht="14.25">
      <c r="A764" s="3"/>
      <c r="B764" s="3"/>
      <c r="C764" s="3"/>
      <c r="D764" s="142"/>
      <c r="E764" s="3"/>
      <c r="F764" s="145"/>
      <c r="G764" s="145"/>
      <c r="H764" s="145"/>
      <c r="I764" s="3"/>
      <c r="J764" s="3"/>
      <c r="K764" s="3"/>
      <c r="L764" s="145"/>
    </row>
    <row r="765" spans="1:12" ht="14.25">
      <c r="A765" s="3"/>
      <c r="B765" s="3"/>
      <c r="C765" s="3"/>
      <c r="D765" s="142"/>
      <c r="E765" s="3"/>
      <c r="F765" s="145"/>
      <c r="G765" s="145"/>
      <c r="H765" s="145"/>
      <c r="I765" s="3"/>
      <c r="J765" s="3"/>
      <c r="K765" s="3"/>
      <c r="L765" s="145"/>
    </row>
    <row r="766" spans="1:12" ht="14.25">
      <c r="A766" s="3"/>
      <c r="B766" s="3"/>
      <c r="C766" s="3"/>
      <c r="D766" s="142"/>
      <c r="E766" s="3"/>
      <c r="F766" s="145"/>
      <c r="G766" s="145"/>
      <c r="H766" s="145"/>
      <c r="I766" s="3"/>
      <c r="J766" s="3"/>
      <c r="K766" s="3"/>
      <c r="L766" s="145"/>
    </row>
    <row r="767" spans="1:12" ht="14.25">
      <c r="A767" s="3"/>
      <c r="B767" s="3"/>
      <c r="C767" s="3"/>
      <c r="D767" s="142"/>
      <c r="E767" s="3"/>
      <c r="F767" s="145"/>
      <c r="G767" s="145"/>
      <c r="H767" s="145"/>
      <c r="I767" s="3"/>
      <c r="J767" s="3"/>
      <c r="K767" s="3"/>
      <c r="L767" s="145"/>
    </row>
    <row r="768" spans="1:12" ht="14.25">
      <c r="A768" s="3"/>
      <c r="B768" s="3"/>
      <c r="C768" s="3"/>
      <c r="D768" s="142"/>
      <c r="E768" s="3"/>
      <c r="F768" s="145"/>
      <c r="G768" s="145"/>
      <c r="H768" s="145"/>
      <c r="I768" s="3"/>
      <c r="J768" s="3"/>
      <c r="K768" s="3"/>
      <c r="L768" s="145"/>
    </row>
    <row r="769" spans="1:12" ht="14.25">
      <c r="A769" s="3"/>
      <c r="B769" s="3"/>
      <c r="C769" s="3"/>
      <c r="D769" s="142"/>
      <c r="E769" s="3"/>
      <c r="F769" s="145"/>
      <c r="G769" s="145"/>
      <c r="H769" s="145"/>
      <c r="I769" s="3"/>
      <c r="J769" s="3"/>
      <c r="K769" s="3"/>
      <c r="L769" s="145"/>
    </row>
    <row r="770" spans="1:12" ht="14.25">
      <c r="A770" s="3"/>
      <c r="B770" s="3"/>
      <c r="C770" s="3"/>
      <c r="D770" s="142"/>
      <c r="E770" s="3"/>
      <c r="F770" s="145"/>
      <c r="G770" s="145"/>
      <c r="H770" s="145"/>
      <c r="I770" s="3"/>
      <c r="J770" s="3"/>
      <c r="K770" s="3"/>
      <c r="L770" s="145"/>
    </row>
    <row r="771" spans="1:12" ht="14.25">
      <c r="A771" s="3"/>
      <c r="B771" s="3"/>
      <c r="C771" s="3"/>
      <c r="D771" s="142"/>
      <c r="E771" s="3"/>
      <c r="F771" s="145"/>
      <c r="G771" s="145"/>
      <c r="H771" s="145"/>
      <c r="I771" s="3"/>
      <c r="J771" s="3"/>
      <c r="K771" s="3"/>
      <c r="L771" s="145"/>
    </row>
    <row r="772" spans="1:12" ht="14.25">
      <c r="A772" s="3"/>
      <c r="B772" s="3"/>
      <c r="C772" s="3"/>
      <c r="D772" s="142"/>
      <c r="E772" s="3"/>
      <c r="F772" s="145"/>
      <c r="G772" s="145"/>
      <c r="H772" s="145"/>
      <c r="I772" s="3"/>
      <c r="J772" s="3"/>
      <c r="K772" s="3"/>
      <c r="L772" s="145"/>
    </row>
    <row r="773" spans="1:12" ht="14.25">
      <c r="A773" s="3"/>
      <c r="B773" s="3"/>
      <c r="C773" s="3"/>
      <c r="D773" s="142"/>
      <c r="E773" s="3"/>
      <c r="F773" s="145"/>
      <c r="G773" s="145"/>
      <c r="H773" s="145"/>
      <c r="I773" s="3"/>
      <c r="J773" s="3"/>
      <c r="K773" s="3"/>
      <c r="L773" s="145"/>
    </row>
    <row r="774" spans="1:12" ht="14.25">
      <c r="A774" s="3"/>
      <c r="B774" s="3"/>
      <c r="C774" s="3"/>
      <c r="D774" s="142"/>
      <c r="E774" s="3"/>
      <c r="F774" s="145"/>
      <c r="G774" s="145"/>
      <c r="H774" s="145"/>
      <c r="I774" s="3"/>
      <c r="J774" s="3"/>
      <c r="K774" s="3"/>
      <c r="L774" s="145"/>
    </row>
    <row r="775" spans="1:12" ht="14.25">
      <c r="A775" s="3"/>
      <c r="B775" s="3"/>
      <c r="C775" s="3"/>
      <c r="D775" s="142"/>
      <c r="E775" s="3"/>
      <c r="F775" s="145"/>
      <c r="G775" s="145"/>
      <c r="H775" s="145"/>
      <c r="I775" s="3"/>
      <c r="J775" s="3"/>
      <c r="K775" s="3"/>
      <c r="L775" s="145"/>
    </row>
    <row r="776" spans="1:12" ht="14.25">
      <c r="A776" s="3"/>
      <c r="B776" s="3"/>
      <c r="C776" s="3"/>
      <c r="D776" s="142"/>
      <c r="E776" s="3"/>
      <c r="F776" s="145"/>
      <c r="G776" s="145"/>
      <c r="H776" s="145"/>
      <c r="I776" s="3"/>
      <c r="J776" s="3"/>
      <c r="K776" s="3"/>
      <c r="L776" s="145"/>
    </row>
    <row r="777" spans="1:12" ht="14.25">
      <c r="A777" s="3"/>
      <c r="B777" s="3"/>
      <c r="C777" s="3"/>
      <c r="D777" s="142"/>
      <c r="E777" s="3"/>
      <c r="F777" s="145"/>
      <c r="G777" s="145"/>
      <c r="H777" s="145"/>
      <c r="I777" s="3"/>
      <c r="J777" s="3"/>
      <c r="K777" s="3"/>
      <c r="L777" s="145"/>
    </row>
    <row r="778" spans="1:12" ht="14.25">
      <c r="A778" s="3"/>
      <c r="B778" s="3"/>
      <c r="C778" s="3"/>
      <c r="D778" s="142"/>
      <c r="E778" s="3"/>
      <c r="F778" s="145"/>
      <c r="G778" s="145"/>
      <c r="H778" s="145"/>
      <c r="I778" s="3"/>
      <c r="J778" s="3"/>
      <c r="K778" s="3"/>
      <c r="L778" s="145"/>
    </row>
    <row r="779" spans="1:12" ht="14.25">
      <c r="A779" s="3"/>
      <c r="B779" s="3"/>
      <c r="C779" s="3"/>
      <c r="D779" s="142"/>
      <c r="E779" s="3"/>
      <c r="F779" s="145"/>
      <c r="G779" s="145"/>
      <c r="H779" s="145"/>
      <c r="I779" s="3"/>
      <c r="J779" s="3"/>
      <c r="K779" s="3"/>
      <c r="L779" s="145"/>
    </row>
    <row r="780" spans="1:12" ht="14.25">
      <c r="A780" s="3"/>
      <c r="B780" s="3"/>
      <c r="C780" s="3"/>
      <c r="D780" s="142"/>
      <c r="E780" s="3"/>
      <c r="F780" s="145"/>
      <c r="G780" s="145"/>
      <c r="H780" s="145"/>
      <c r="I780" s="3"/>
      <c r="J780" s="3"/>
      <c r="K780" s="3"/>
      <c r="L780" s="145"/>
    </row>
    <row r="781" spans="1:12" ht="14.25">
      <c r="A781" s="3"/>
      <c r="B781" s="3"/>
      <c r="C781" s="3"/>
      <c r="D781" s="142"/>
      <c r="E781" s="3"/>
      <c r="F781" s="145"/>
      <c r="G781" s="145"/>
      <c r="H781" s="145"/>
      <c r="I781" s="3"/>
      <c r="J781" s="3"/>
      <c r="K781" s="3"/>
      <c r="L781" s="145"/>
    </row>
    <row r="782" spans="1:12" ht="14.25">
      <c r="A782" s="3"/>
      <c r="B782" s="3"/>
      <c r="C782" s="3"/>
      <c r="D782" s="142"/>
      <c r="E782" s="3"/>
      <c r="F782" s="145"/>
      <c r="G782" s="145"/>
      <c r="H782" s="145"/>
      <c r="I782" s="3"/>
      <c r="J782" s="3"/>
      <c r="K782" s="3"/>
      <c r="L782" s="145"/>
    </row>
    <row r="783" spans="1:12" ht="14.25">
      <c r="A783" s="3"/>
      <c r="B783" s="3"/>
      <c r="C783" s="3"/>
      <c r="D783" s="142"/>
      <c r="E783" s="3"/>
      <c r="F783" s="145"/>
      <c r="G783" s="145"/>
      <c r="H783" s="145"/>
      <c r="I783" s="3"/>
      <c r="J783" s="3"/>
      <c r="K783" s="3"/>
      <c r="L783" s="145"/>
    </row>
    <row r="784" spans="1:12" ht="14.25">
      <c r="A784" s="3"/>
      <c r="B784" s="3"/>
      <c r="C784" s="3"/>
      <c r="D784" s="142"/>
      <c r="E784" s="3"/>
      <c r="F784" s="145"/>
      <c r="G784" s="145"/>
      <c r="H784" s="145"/>
      <c r="I784" s="3"/>
      <c r="J784" s="3"/>
      <c r="K784" s="3"/>
      <c r="L784" s="145"/>
    </row>
    <row r="785" spans="1:12" ht="14.25">
      <c r="A785" s="3"/>
      <c r="B785" s="3"/>
      <c r="C785" s="3"/>
      <c r="D785" s="142"/>
      <c r="E785" s="3"/>
      <c r="F785" s="145"/>
      <c r="G785" s="145"/>
      <c r="H785" s="145"/>
      <c r="I785" s="3"/>
      <c r="J785" s="3"/>
      <c r="K785" s="3"/>
      <c r="L785" s="145"/>
    </row>
    <row r="786" spans="1:12" ht="14.25">
      <c r="A786" s="3"/>
      <c r="B786" s="3"/>
      <c r="C786" s="3"/>
      <c r="D786" s="142"/>
      <c r="E786" s="3"/>
      <c r="F786" s="145"/>
      <c r="G786" s="145"/>
      <c r="H786" s="145"/>
      <c r="I786" s="3"/>
      <c r="J786" s="3"/>
      <c r="K786" s="3"/>
      <c r="L786" s="145"/>
    </row>
    <row r="787" spans="1:12" ht="14.25">
      <c r="A787" s="3"/>
      <c r="B787" s="3"/>
      <c r="C787" s="3"/>
      <c r="D787" s="142"/>
      <c r="E787" s="3"/>
      <c r="F787" s="145"/>
      <c r="G787" s="145"/>
      <c r="H787" s="145"/>
      <c r="I787" s="3"/>
      <c r="J787" s="3"/>
      <c r="K787" s="3"/>
      <c r="L787" s="145"/>
    </row>
    <row r="788" spans="1:12" ht="14.25">
      <c r="A788" s="3"/>
      <c r="B788" s="3"/>
      <c r="C788" s="3"/>
      <c r="D788" s="142"/>
      <c r="E788" s="3"/>
      <c r="F788" s="145"/>
      <c r="G788" s="145"/>
      <c r="H788" s="145"/>
      <c r="I788" s="3"/>
      <c r="J788" s="3"/>
      <c r="K788" s="3"/>
      <c r="L788" s="145"/>
    </row>
    <row r="789" spans="1:12" ht="14.25">
      <c r="A789" s="3"/>
      <c r="B789" s="3"/>
      <c r="C789" s="3"/>
      <c r="D789" s="142"/>
      <c r="E789" s="3"/>
      <c r="F789" s="145"/>
      <c r="G789" s="145"/>
      <c r="H789" s="145"/>
      <c r="I789" s="3"/>
      <c r="J789" s="3"/>
      <c r="K789" s="3"/>
      <c r="L789" s="145"/>
    </row>
    <row r="790" spans="1:12" ht="14.25">
      <c r="A790" s="3"/>
      <c r="B790" s="3"/>
      <c r="C790" s="3"/>
      <c r="D790" s="142"/>
      <c r="E790" s="3"/>
      <c r="F790" s="145"/>
      <c r="G790" s="145"/>
      <c r="H790" s="145"/>
      <c r="I790" s="3"/>
      <c r="J790" s="3"/>
      <c r="K790" s="3"/>
      <c r="L790" s="145"/>
    </row>
    <row r="791" spans="1:12" ht="14.25">
      <c r="A791" s="3"/>
      <c r="B791" s="3"/>
      <c r="C791" s="3"/>
      <c r="D791" s="142"/>
      <c r="E791" s="3"/>
      <c r="F791" s="145"/>
      <c r="G791" s="145"/>
      <c r="H791" s="145"/>
      <c r="I791" s="3"/>
      <c r="J791" s="3"/>
      <c r="K791" s="3"/>
      <c r="L791" s="145"/>
    </row>
    <row r="792" spans="1:12" ht="14.25">
      <c r="A792" s="3"/>
      <c r="B792" s="3"/>
      <c r="C792" s="3"/>
      <c r="D792" s="142"/>
      <c r="E792" s="3"/>
      <c r="F792" s="145"/>
      <c r="G792" s="145"/>
      <c r="H792" s="145"/>
      <c r="I792" s="3"/>
      <c r="J792" s="3"/>
      <c r="K792" s="3"/>
      <c r="L792" s="145"/>
    </row>
    <row r="793" spans="1:12" ht="14.25">
      <c r="A793" s="3"/>
      <c r="B793" s="3"/>
      <c r="C793" s="3"/>
      <c r="D793" s="142"/>
      <c r="E793" s="3"/>
      <c r="F793" s="145"/>
      <c r="G793" s="145"/>
      <c r="H793" s="145"/>
      <c r="I793" s="3"/>
      <c r="J793" s="3"/>
      <c r="K793" s="3"/>
      <c r="L793" s="145"/>
    </row>
    <row r="794" spans="1:12" ht="14.25">
      <c r="A794" s="3"/>
      <c r="B794" s="3"/>
      <c r="C794" s="3"/>
      <c r="D794" s="142"/>
      <c r="E794" s="3"/>
      <c r="F794" s="145"/>
      <c r="G794" s="145"/>
      <c r="H794" s="145"/>
      <c r="I794" s="3"/>
      <c r="J794" s="3"/>
      <c r="K794" s="3"/>
      <c r="L794" s="145"/>
    </row>
    <row r="795" spans="1:12" ht="14.25">
      <c r="A795" s="3"/>
      <c r="B795" s="3"/>
      <c r="C795" s="3"/>
      <c r="D795" s="142"/>
      <c r="E795" s="3"/>
      <c r="F795" s="145"/>
      <c r="G795" s="145"/>
      <c r="H795" s="145"/>
      <c r="I795" s="3"/>
      <c r="J795" s="3"/>
      <c r="K795" s="3"/>
      <c r="L795" s="145"/>
    </row>
    <row r="796" spans="1:12" ht="14.25">
      <c r="A796" s="3"/>
      <c r="B796" s="3"/>
      <c r="C796" s="3"/>
      <c r="D796" s="142"/>
      <c r="E796" s="3"/>
      <c r="F796" s="145"/>
      <c r="G796" s="145"/>
      <c r="H796" s="145"/>
      <c r="I796" s="3"/>
      <c r="J796" s="3"/>
      <c r="K796" s="3"/>
      <c r="L796" s="145"/>
    </row>
    <row r="797" spans="1:12" ht="14.25">
      <c r="A797" s="3"/>
      <c r="B797" s="3"/>
      <c r="C797" s="3"/>
      <c r="D797" s="142"/>
      <c r="E797" s="3"/>
      <c r="F797" s="145"/>
      <c r="G797" s="145"/>
      <c r="H797" s="145"/>
      <c r="I797" s="3"/>
      <c r="J797" s="3"/>
      <c r="K797" s="3"/>
      <c r="L797" s="145"/>
    </row>
    <row r="798" spans="1:12" ht="14.25">
      <c r="A798" s="3"/>
      <c r="B798" s="3"/>
      <c r="C798" s="3"/>
      <c r="D798" s="142"/>
      <c r="E798" s="3"/>
      <c r="F798" s="145"/>
      <c r="G798" s="145"/>
      <c r="H798" s="145"/>
      <c r="I798" s="3"/>
      <c r="J798" s="3"/>
      <c r="K798" s="3"/>
      <c r="L798" s="145"/>
    </row>
    <row r="799" spans="1:12" ht="14.25">
      <c r="A799" s="3"/>
      <c r="B799" s="3"/>
      <c r="C799" s="3"/>
      <c r="D799" s="142"/>
      <c r="E799" s="3"/>
      <c r="F799" s="145"/>
      <c r="G799" s="145"/>
      <c r="H799" s="145"/>
      <c r="I799" s="3"/>
      <c r="J799" s="3"/>
      <c r="K799" s="3"/>
      <c r="L799" s="145"/>
    </row>
    <row r="800" spans="1:12" ht="14.25">
      <c r="A800" s="3"/>
      <c r="B800" s="3"/>
      <c r="C800" s="3"/>
      <c r="D800" s="142"/>
      <c r="E800" s="3"/>
      <c r="F800" s="145"/>
      <c r="G800" s="145"/>
      <c r="H800" s="145"/>
      <c r="I800" s="3"/>
      <c r="J800" s="3"/>
      <c r="K800" s="3"/>
      <c r="L800" s="145"/>
    </row>
    <row r="801" spans="1:12" ht="14.25">
      <c r="A801" s="3"/>
      <c r="B801" s="3"/>
      <c r="C801" s="3"/>
      <c r="D801" s="142"/>
      <c r="E801" s="3"/>
      <c r="F801" s="145"/>
      <c r="G801" s="145"/>
      <c r="H801" s="145"/>
      <c r="I801" s="3"/>
      <c r="J801" s="3"/>
      <c r="K801" s="3"/>
      <c r="L801" s="145"/>
    </row>
    <row r="802" spans="1:12" ht="14.25">
      <c r="A802" s="3"/>
      <c r="B802" s="3"/>
      <c r="C802" s="3"/>
      <c r="D802" s="142"/>
      <c r="E802" s="3"/>
      <c r="F802" s="145"/>
      <c r="G802" s="145"/>
      <c r="H802" s="145"/>
      <c r="I802" s="3"/>
      <c r="J802" s="3"/>
      <c r="K802" s="3"/>
      <c r="L802" s="145"/>
    </row>
    <row r="803" spans="1:12" ht="14.25">
      <c r="A803" s="3"/>
      <c r="B803" s="3"/>
      <c r="C803" s="3"/>
      <c r="D803" s="142"/>
      <c r="E803" s="3"/>
      <c r="F803" s="145"/>
      <c r="G803" s="145"/>
      <c r="H803" s="145"/>
      <c r="I803" s="3"/>
      <c r="J803" s="3"/>
      <c r="K803" s="3"/>
      <c r="L803" s="145"/>
    </row>
    <row r="804" spans="1:12" ht="14.25">
      <c r="A804" s="3"/>
      <c r="B804" s="3"/>
      <c r="C804" s="3"/>
      <c r="D804" s="142"/>
      <c r="E804" s="3"/>
      <c r="F804" s="145"/>
      <c r="G804" s="145"/>
      <c r="H804" s="145"/>
      <c r="I804" s="3"/>
      <c r="J804" s="3"/>
      <c r="K804" s="3"/>
      <c r="L804" s="145"/>
    </row>
    <row r="805" spans="1:12" ht="14.25">
      <c r="A805" s="3"/>
      <c r="B805" s="3"/>
      <c r="C805" s="3"/>
      <c r="D805" s="142"/>
      <c r="E805" s="3"/>
      <c r="F805" s="145"/>
      <c r="G805" s="145"/>
      <c r="H805" s="145"/>
      <c r="I805" s="3"/>
      <c r="J805" s="3"/>
      <c r="K805" s="3"/>
      <c r="L805" s="145"/>
    </row>
    <row r="806" spans="1:12" ht="14.25">
      <c r="A806" s="3"/>
      <c r="B806" s="3"/>
      <c r="C806" s="3"/>
      <c r="D806" s="142"/>
      <c r="E806" s="3"/>
      <c r="F806" s="145"/>
      <c r="G806" s="145"/>
      <c r="H806" s="145"/>
      <c r="I806" s="3"/>
      <c r="J806" s="3"/>
      <c r="K806" s="3"/>
      <c r="L806" s="145"/>
    </row>
    <row r="807" spans="1:12" ht="14.25">
      <c r="A807" s="3"/>
      <c r="B807" s="3"/>
      <c r="C807" s="3"/>
      <c r="D807" s="142"/>
      <c r="E807" s="3"/>
      <c r="F807" s="145"/>
      <c r="G807" s="145"/>
      <c r="H807" s="145"/>
      <c r="I807" s="3"/>
      <c r="J807" s="3"/>
      <c r="K807" s="3"/>
      <c r="L807" s="145"/>
    </row>
    <row r="808" spans="1:12" ht="14.25">
      <c r="A808" s="3"/>
      <c r="B808" s="3"/>
      <c r="C808" s="3"/>
      <c r="D808" s="142"/>
      <c r="E808" s="3"/>
      <c r="F808" s="145"/>
      <c r="G808" s="145"/>
      <c r="H808" s="145"/>
      <c r="I808" s="3"/>
      <c r="J808" s="3"/>
      <c r="K808" s="3"/>
      <c r="L808" s="145"/>
    </row>
    <row r="809" spans="1:12" ht="14.25">
      <c r="A809" s="3"/>
      <c r="B809" s="3"/>
      <c r="C809" s="3"/>
      <c r="D809" s="142"/>
      <c r="E809" s="3"/>
      <c r="F809" s="145"/>
      <c r="G809" s="145"/>
      <c r="H809" s="145"/>
      <c r="I809" s="3"/>
      <c r="J809" s="3"/>
      <c r="K809" s="3"/>
      <c r="L809" s="145"/>
    </row>
    <row r="810" spans="1:12" ht="14.25">
      <c r="A810" s="3"/>
      <c r="B810" s="3"/>
      <c r="C810" s="3"/>
      <c r="D810" s="142"/>
      <c r="E810" s="3"/>
      <c r="F810" s="145"/>
      <c r="G810" s="145"/>
      <c r="H810" s="145"/>
      <c r="I810" s="3"/>
      <c r="J810" s="3"/>
      <c r="K810" s="3"/>
      <c r="L810" s="145"/>
    </row>
    <row r="811" spans="1:12" ht="14.25">
      <c r="A811" s="3"/>
      <c r="B811" s="3"/>
      <c r="C811" s="3"/>
      <c r="D811" s="142"/>
      <c r="E811" s="3"/>
      <c r="F811" s="145"/>
      <c r="G811" s="145"/>
      <c r="H811" s="145"/>
      <c r="I811" s="3"/>
      <c r="J811" s="3"/>
      <c r="K811" s="3"/>
      <c r="L811" s="145"/>
    </row>
    <row r="812" spans="1:12" ht="14.25">
      <c r="A812" s="3"/>
      <c r="B812" s="3"/>
      <c r="C812" s="3"/>
      <c r="D812" s="142"/>
      <c r="E812" s="3"/>
      <c r="F812" s="145"/>
      <c r="G812" s="145"/>
      <c r="H812" s="145"/>
      <c r="I812" s="3"/>
      <c r="J812" s="3"/>
      <c r="K812" s="3"/>
      <c r="L812" s="145"/>
    </row>
    <row r="813" spans="1:12" ht="14.25">
      <c r="A813" s="3"/>
      <c r="B813" s="3"/>
      <c r="C813" s="3"/>
      <c r="D813" s="142"/>
      <c r="E813" s="3"/>
      <c r="F813" s="145"/>
      <c r="G813" s="145"/>
      <c r="H813" s="145"/>
      <c r="I813" s="3"/>
      <c r="J813" s="3"/>
      <c r="K813" s="3"/>
      <c r="L813" s="145"/>
    </row>
    <row r="814" spans="1:12" ht="14.25">
      <c r="A814" s="3"/>
      <c r="B814" s="3"/>
      <c r="C814" s="3"/>
      <c r="D814" s="142"/>
      <c r="E814" s="3"/>
      <c r="F814" s="145"/>
      <c r="G814" s="145"/>
      <c r="H814" s="145"/>
      <c r="I814" s="3"/>
      <c r="J814" s="3"/>
      <c r="K814" s="3"/>
      <c r="L814" s="145"/>
    </row>
    <row r="815" spans="1:12" ht="14.25">
      <c r="A815" s="3"/>
      <c r="B815" s="3"/>
      <c r="C815" s="3"/>
      <c r="D815" s="142"/>
      <c r="E815" s="3"/>
      <c r="F815" s="145"/>
      <c r="G815" s="145"/>
      <c r="H815" s="145"/>
      <c r="I815" s="3"/>
      <c r="J815" s="3"/>
      <c r="K815" s="3"/>
      <c r="L815" s="145"/>
    </row>
    <row r="816" spans="1:12" ht="14.25">
      <c r="A816" s="3"/>
      <c r="B816" s="3"/>
      <c r="C816" s="3"/>
      <c r="D816" s="142"/>
      <c r="E816" s="3"/>
      <c r="F816" s="145"/>
      <c r="G816" s="145"/>
      <c r="H816" s="145"/>
      <c r="I816" s="3"/>
      <c r="J816" s="3"/>
      <c r="K816" s="3"/>
      <c r="L816" s="145"/>
    </row>
    <row r="817" spans="1:12" ht="14.25">
      <c r="A817" s="3"/>
      <c r="B817" s="3"/>
      <c r="C817" s="3"/>
      <c r="D817" s="142"/>
      <c r="E817" s="3"/>
      <c r="F817" s="145"/>
      <c r="G817" s="145"/>
      <c r="H817" s="145"/>
      <c r="I817" s="3"/>
      <c r="J817" s="3"/>
      <c r="K817" s="3"/>
      <c r="L817" s="145"/>
    </row>
    <row r="818" spans="1:12" ht="14.25">
      <c r="A818" s="3"/>
      <c r="B818" s="3"/>
      <c r="C818" s="3"/>
      <c r="D818" s="142"/>
      <c r="E818" s="3"/>
      <c r="F818" s="145"/>
      <c r="G818" s="145"/>
      <c r="H818" s="145"/>
      <c r="I818" s="3"/>
      <c r="J818" s="3"/>
      <c r="K818" s="3"/>
      <c r="L818" s="145"/>
    </row>
    <row r="819" spans="1:12" ht="14.25">
      <c r="A819" s="3"/>
      <c r="B819" s="3"/>
      <c r="C819" s="3"/>
      <c r="D819" s="142"/>
      <c r="E819" s="3"/>
      <c r="F819" s="145"/>
      <c r="G819" s="145"/>
      <c r="H819" s="145"/>
      <c r="I819" s="3"/>
      <c r="J819" s="3"/>
      <c r="K819" s="3"/>
      <c r="L819" s="145"/>
    </row>
    <row r="820" spans="1:12" ht="14.25">
      <c r="A820" s="3"/>
      <c r="B820" s="3"/>
      <c r="C820" s="3"/>
      <c r="D820" s="142"/>
      <c r="E820" s="3"/>
      <c r="F820" s="145"/>
      <c r="G820" s="145"/>
      <c r="H820" s="145"/>
      <c r="I820" s="3"/>
      <c r="J820" s="3"/>
      <c r="K820" s="3"/>
      <c r="L820" s="145"/>
    </row>
    <row r="821" spans="1:12" ht="14.25">
      <c r="A821" s="3"/>
      <c r="B821" s="3"/>
      <c r="C821" s="3"/>
      <c r="D821" s="142"/>
      <c r="E821" s="3"/>
      <c r="F821" s="145"/>
      <c r="G821" s="145"/>
      <c r="H821" s="145"/>
      <c r="I821" s="3"/>
      <c r="J821" s="3"/>
      <c r="K821" s="3"/>
      <c r="L821" s="145"/>
    </row>
    <row r="822" spans="1:12" ht="14.25">
      <c r="A822" s="3"/>
      <c r="B822" s="3"/>
      <c r="C822" s="3"/>
      <c r="D822" s="142"/>
      <c r="E822" s="3"/>
      <c r="F822" s="145"/>
      <c r="G822" s="145"/>
      <c r="H822" s="145"/>
      <c r="I822" s="3"/>
      <c r="J822" s="3"/>
      <c r="K822" s="3"/>
      <c r="L822" s="145"/>
    </row>
    <row r="823" spans="1:12" ht="14.25">
      <c r="A823" s="3"/>
      <c r="B823" s="3"/>
      <c r="C823" s="3"/>
      <c r="D823" s="142"/>
      <c r="E823" s="3"/>
      <c r="F823" s="145"/>
      <c r="G823" s="145"/>
      <c r="H823" s="145"/>
      <c r="I823" s="3"/>
      <c r="J823" s="3"/>
      <c r="K823" s="3"/>
      <c r="L823" s="145"/>
    </row>
    <row r="824" spans="1:12" ht="14.25">
      <c r="A824" s="3"/>
      <c r="B824" s="3"/>
      <c r="C824" s="3"/>
      <c r="D824" s="142"/>
      <c r="E824" s="3"/>
      <c r="F824" s="145"/>
      <c r="G824" s="145"/>
      <c r="H824" s="145"/>
      <c r="I824" s="3"/>
      <c r="J824" s="3"/>
      <c r="K824" s="3"/>
      <c r="L824" s="145"/>
    </row>
    <row r="825" spans="1:12" ht="14.25">
      <c r="A825" s="3"/>
      <c r="B825" s="3"/>
      <c r="C825" s="3"/>
      <c r="D825" s="142"/>
      <c r="E825" s="3"/>
      <c r="F825" s="145"/>
      <c r="G825" s="145"/>
      <c r="H825" s="145"/>
      <c r="I825" s="3"/>
      <c r="J825" s="3"/>
      <c r="K825" s="3"/>
      <c r="L825" s="145"/>
    </row>
    <row r="826" spans="1:12" ht="14.25">
      <c r="A826" s="3"/>
      <c r="B826" s="3"/>
      <c r="C826" s="3"/>
      <c r="D826" s="142"/>
      <c r="E826" s="3"/>
      <c r="F826" s="145"/>
      <c r="G826" s="145"/>
      <c r="H826" s="145"/>
      <c r="I826" s="3"/>
      <c r="J826" s="3"/>
      <c r="K826" s="3"/>
      <c r="L826" s="145"/>
    </row>
    <row r="827" spans="1:12" ht="14.25">
      <c r="A827" s="3"/>
      <c r="B827" s="3"/>
      <c r="C827" s="3"/>
      <c r="D827" s="142"/>
      <c r="E827" s="3"/>
      <c r="F827" s="145"/>
      <c r="G827" s="145"/>
      <c r="H827" s="145"/>
      <c r="I827" s="3"/>
      <c r="J827" s="3"/>
      <c r="K827" s="3"/>
      <c r="L827" s="145"/>
    </row>
    <row r="828" spans="1:12" ht="14.25">
      <c r="A828" s="3"/>
      <c r="B828" s="3"/>
      <c r="C828" s="3"/>
      <c r="D828" s="142"/>
      <c r="E828" s="3"/>
      <c r="F828" s="145"/>
      <c r="G828" s="145"/>
      <c r="H828" s="145"/>
      <c r="I828" s="3"/>
      <c r="J828" s="3"/>
      <c r="K828" s="3"/>
      <c r="L828" s="145"/>
    </row>
    <row r="829" spans="1:12" ht="14.25">
      <c r="A829" s="3"/>
      <c r="B829" s="3"/>
      <c r="C829" s="3"/>
      <c r="D829" s="142"/>
      <c r="E829" s="3"/>
      <c r="F829" s="145"/>
      <c r="G829" s="145"/>
      <c r="H829" s="145"/>
      <c r="I829" s="3"/>
      <c r="J829" s="3"/>
      <c r="K829" s="3"/>
      <c r="L829" s="145"/>
    </row>
    <row r="830" spans="1:12" ht="14.25">
      <c r="A830" s="3"/>
      <c r="B830" s="3"/>
      <c r="C830" s="3"/>
      <c r="D830" s="142"/>
      <c r="E830" s="3"/>
      <c r="F830" s="145"/>
      <c r="G830" s="145"/>
      <c r="H830" s="145"/>
      <c r="I830" s="3"/>
      <c r="J830" s="3"/>
      <c r="K830" s="3"/>
      <c r="L830" s="145"/>
    </row>
    <row r="831" spans="1:12" ht="14.25">
      <c r="A831" s="3"/>
      <c r="B831" s="3"/>
      <c r="C831" s="3"/>
      <c r="D831" s="142"/>
      <c r="E831" s="3"/>
      <c r="F831" s="145"/>
      <c r="G831" s="145"/>
      <c r="H831" s="145"/>
      <c r="I831" s="3"/>
      <c r="J831" s="3"/>
      <c r="K831" s="3"/>
      <c r="L831" s="145"/>
    </row>
    <row r="832" spans="1:12" ht="14.25">
      <c r="A832" s="3"/>
      <c r="B832" s="3"/>
      <c r="C832" s="3"/>
      <c r="D832" s="142"/>
      <c r="E832" s="3"/>
      <c r="F832" s="145"/>
      <c r="G832" s="145"/>
      <c r="H832" s="145"/>
      <c r="I832" s="3"/>
      <c r="J832" s="3"/>
      <c r="K832" s="3"/>
      <c r="L832" s="145"/>
    </row>
    <row r="833" spans="1:12" ht="14.25">
      <c r="A833" s="3"/>
      <c r="B833" s="3"/>
      <c r="C833" s="3"/>
      <c r="D833" s="142"/>
      <c r="E833" s="3"/>
      <c r="F833" s="145"/>
      <c r="G833" s="145"/>
      <c r="H833" s="145"/>
      <c r="I833" s="3"/>
      <c r="J833" s="3"/>
      <c r="K833" s="3"/>
      <c r="L833" s="145"/>
    </row>
    <row r="834" spans="1:12" ht="14.25">
      <c r="A834" s="3"/>
      <c r="B834" s="3"/>
      <c r="C834" s="3"/>
      <c r="D834" s="142"/>
      <c r="E834" s="3"/>
      <c r="F834" s="145"/>
      <c r="G834" s="145"/>
      <c r="H834" s="145"/>
      <c r="I834" s="3"/>
      <c r="J834" s="3"/>
      <c r="K834" s="3"/>
      <c r="L834" s="145"/>
    </row>
    <row r="835" spans="1:12" ht="14.25">
      <c r="A835" s="3"/>
      <c r="B835" s="3"/>
      <c r="C835" s="3"/>
      <c r="D835" s="142"/>
      <c r="E835" s="3"/>
      <c r="F835" s="145"/>
      <c r="G835" s="145"/>
      <c r="H835" s="145"/>
      <c r="I835" s="3"/>
      <c r="J835" s="3"/>
      <c r="K835" s="3"/>
      <c r="L835" s="145"/>
    </row>
    <row r="836" spans="1:12" ht="14.25">
      <c r="A836" s="3"/>
      <c r="B836" s="3"/>
      <c r="C836" s="3"/>
      <c r="D836" s="142"/>
      <c r="E836" s="3"/>
      <c r="F836" s="145"/>
      <c r="G836" s="145"/>
      <c r="H836" s="145"/>
      <c r="I836" s="3"/>
      <c r="J836" s="3"/>
      <c r="K836" s="3"/>
      <c r="L836" s="145"/>
    </row>
    <row r="837" spans="1:12" ht="14.25">
      <c r="A837" s="3"/>
      <c r="B837" s="3"/>
      <c r="C837" s="3"/>
      <c r="D837" s="142"/>
      <c r="E837" s="3"/>
      <c r="F837" s="145"/>
      <c r="G837" s="145"/>
      <c r="H837" s="145"/>
      <c r="I837" s="3"/>
      <c r="J837" s="3"/>
      <c r="K837" s="3"/>
      <c r="L837" s="145"/>
    </row>
    <row r="838" spans="1:12" ht="14.25">
      <c r="A838" s="3"/>
      <c r="B838" s="3"/>
      <c r="C838" s="3"/>
      <c r="D838" s="142"/>
      <c r="E838" s="3"/>
      <c r="F838" s="145"/>
      <c r="G838" s="145"/>
      <c r="H838" s="145"/>
      <c r="I838" s="3"/>
      <c r="J838" s="3"/>
      <c r="K838" s="3"/>
      <c r="L838" s="145"/>
    </row>
    <row r="839" spans="1:12" ht="14.25">
      <c r="A839" s="3"/>
      <c r="B839" s="3"/>
      <c r="C839" s="3"/>
      <c r="D839" s="142"/>
      <c r="E839" s="3"/>
      <c r="F839" s="145"/>
      <c r="G839" s="145"/>
      <c r="H839" s="145"/>
      <c r="I839" s="3"/>
      <c r="J839" s="3"/>
      <c r="K839" s="3"/>
      <c r="L839" s="145"/>
    </row>
    <row r="840" spans="1:12" ht="14.25">
      <c r="A840" s="3"/>
      <c r="B840" s="3"/>
      <c r="C840" s="3"/>
      <c r="D840" s="142"/>
      <c r="E840" s="3"/>
      <c r="F840" s="145"/>
      <c r="G840" s="145"/>
      <c r="H840" s="145"/>
      <c r="I840" s="3"/>
      <c r="J840" s="3"/>
      <c r="K840" s="3"/>
      <c r="L840" s="145"/>
    </row>
    <row r="841" spans="1:12" ht="14.25">
      <c r="A841" s="3"/>
      <c r="B841" s="3"/>
      <c r="C841" s="3"/>
      <c r="D841" s="142"/>
      <c r="E841" s="3"/>
      <c r="F841" s="145"/>
      <c r="G841" s="145"/>
      <c r="H841" s="145"/>
      <c r="I841" s="3"/>
      <c r="J841" s="3"/>
      <c r="K841" s="3"/>
      <c r="L841" s="145"/>
    </row>
    <row r="842" spans="1:12" ht="14.25">
      <c r="A842" s="3"/>
      <c r="B842" s="3"/>
      <c r="C842" s="3"/>
      <c r="D842" s="142"/>
      <c r="E842" s="3"/>
      <c r="F842" s="145"/>
      <c r="G842" s="145"/>
      <c r="H842" s="145"/>
      <c r="I842" s="3"/>
      <c r="J842" s="3"/>
      <c r="K842" s="3"/>
      <c r="L842" s="145"/>
    </row>
    <row r="843" spans="1:12" ht="14.25">
      <c r="A843" s="3"/>
      <c r="B843" s="3"/>
      <c r="C843" s="3"/>
      <c r="D843" s="142"/>
      <c r="E843" s="3"/>
      <c r="F843" s="145"/>
      <c r="G843" s="145"/>
      <c r="H843" s="145"/>
      <c r="I843" s="3"/>
      <c r="J843" s="3"/>
      <c r="K843" s="3"/>
      <c r="L843" s="145"/>
    </row>
    <row r="844" spans="1:12" ht="14.25">
      <c r="A844" s="3"/>
      <c r="B844" s="3"/>
      <c r="C844" s="3"/>
      <c r="D844" s="142"/>
      <c r="E844" s="3"/>
      <c r="F844" s="145"/>
      <c r="G844" s="145"/>
      <c r="H844" s="145"/>
      <c r="I844" s="3"/>
      <c r="J844" s="3"/>
      <c r="K844" s="3"/>
      <c r="L844" s="145"/>
    </row>
    <row r="845" spans="1:12" ht="14.25">
      <c r="A845" s="3"/>
      <c r="B845" s="3"/>
      <c r="C845" s="3"/>
      <c r="D845" s="142"/>
      <c r="E845" s="3"/>
      <c r="F845" s="145"/>
      <c r="G845" s="145"/>
      <c r="H845" s="145"/>
      <c r="I845" s="3"/>
      <c r="J845" s="3"/>
      <c r="K845" s="3"/>
      <c r="L845" s="145"/>
    </row>
    <row r="846" spans="1:12" ht="14.25">
      <c r="A846" s="3"/>
      <c r="B846" s="3"/>
      <c r="C846" s="3"/>
      <c r="D846" s="142"/>
      <c r="E846" s="3"/>
      <c r="F846" s="145"/>
      <c r="G846" s="145"/>
      <c r="H846" s="145"/>
      <c r="I846" s="3"/>
      <c r="J846" s="3"/>
      <c r="K846" s="3"/>
      <c r="L846" s="145"/>
    </row>
    <row r="847" spans="1:12" ht="14.25">
      <c r="A847" s="3"/>
      <c r="B847" s="3"/>
      <c r="C847" s="3"/>
      <c r="D847" s="142"/>
      <c r="E847" s="3"/>
      <c r="F847" s="145"/>
      <c r="G847" s="145"/>
      <c r="H847" s="145"/>
      <c r="I847" s="3"/>
      <c r="J847" s="3"/>
      <c r="K847" s="3"/>
      <c r="L847" s="145"/>
    </row>
    <row r="848" spans="1:12" ht="14.25">
      <c r="A848" s="3"/>
      <c r="B848" s="3"/>
      <c r="C848" s="3"/>
      <c r="D848" s="142"/>
      <c r="E848" s="3"/>
      <c r="F848" s="145"/>
      <c r="G848" s="145"/>
      <c r="H848" s="145"/>
      <c r="I848" s="3"/>
      <c r="J848" s="3"/>
      <c r="K848" s="3"/>
      <c r="L848" s="145"/>
    </row>
    <row r="849" spans="1:12" ht="14.25">
      <c r="A849" s="3"/>
      <c r="B849" s="3"/>
      <c r="C849" s="3"/>
      <c r="D849" s="142"/>
      <c r="E849" s="3"/>
      <c r="F849" s="145"/>
      <c r="G849" s="145"/>
      <c r="H849" s="145"/>
      <c r="I849" s="3"/>
      <c r="J849" s="3"/>
      <c r="K849" s="3"/>
      <c r="L849" s="145"/>
    </row>
    <row r="850" spans="1:12" ht="14.25">
      <c r="A850" s="3"/>
      <c r="B850" s="3"/>
      <c r="C850" s="3"/>
      <c r="D850" s="142"/>
      <c r="E850" s="3"/>
      <c r="F850" s="145"/>
      <c r="G850" s="145"/>
      <c r="H850" s="145"/>
      <c r="I850" s="3"/>
      <c r="J850" s="3"/>
      <c r="K850" s="3"/>
      <c r="L850" s="145"/>
    </row>
    <row r="851" spans="1:12" ht="14.25">
      <c r="A851" s="3"/>
      <c r="B851" s="3"/>
      <c r="C851" s="3"/>
      <c r="D851" s="142"/>
      <c r="E851" s="3"/>
      <c r="F851" s="145"/>
      <c r="G851" s="145"/>
      <c r="H851" s="145"/>
      <c r="I851" s="3"/>
      <c r="J851" s="3"/>
      <c r="K851" s="3"/>
      <c r="L851" s="145"/>
    </row>
    <row r="852" spans="1:12" ht="14.25">
      <c r="A852" s="3"/>
      <c r="B852" s="3"/>
      <c r="C852" s="3"/>
      <c r="D852" s="142"/>
      <c r="E852" s="3"/>
      <c r="F852" s="145"/>
      <c r="G852" s="145"/>
      <c r="H852" s="145"/>
      <c r="I852" s="3"/>
      <c r="J852" s="3"/>
      <c r="K852" s="3"/>
      <c r="L852" s="145"/>
    </row>
    <row r="853" spans="1:12" ht="14.25">
      <c r="A853" s="3"/>
      <c r="B853" s="3"/>
      <c r="C853" s="3"/>
      <c r="D853" s="142"/>
      <c r="E853" s="3"/>
      <c r="F853" s="145"/>
      <c r="G853" s="145"/>
      <c r="H853" s="145"/>
      <c r="I853" s="3"/>
      <c r="J853" s="3"/>
      <c r="K853" s="3"/>
      <c r="L853" s="145"/>
    </row>
    <row r="854" spans="1:12" ht="14.25">
      <c r="A854" s="3"/>
      <c r="B854" s="3"/>
      <c r="C854" s="3"/>
      <c r="D854" s="142"/>
      <c r="E854" s="3"/>
      <c r="F854" s="145"/>
      <c r="G854" s="145"/>
      <c r="H854" s="145"/>
      <c r="I854" s="3"/>
      <c r="J854" s="3"/>
      <c r="K854" s="3"/>
      <c r="L854" s="145"/>
    </row>
    <row r="855" spans="1:12" ht="14.25">
      <c r="A855" s="3"/>
      <c r="B855" s="3"/>
      <c r="C855" s="3"/>
      <c r="D855" s="142"/>
      <c r="E855" s="3"/>
      <c r="F855" s="145"/>
      <c r="G855" s="145"/>
      <c r="H855" s="145"/>
      <c r="I855" s="3"/>
      <c r="J855" s="3"/>
      <c r="K855" s="3"/>
      <c r="L855" s="145"/>
    </row>
    <row r="856" spans="1:12" ht="14.25">
      <c r="A856" s="3"/>
      <c r="B856" s="3"/>
      <c r="C856" s="3"/>
      <c r="D856" s="142"/>
      <c r="E856" s="3"/>
      <c r="F856" s="145"/>
      <c r="G856" s="145"/>
      <c r="H856" s="145"/>
      <c r="I856" s="3"/>
      <c r="J856" s="3"/>
      <c r="K856" s="3"/>
      <c r="L856" s="145"/>
    </row>
    <row r="857" spans="1:12" ht="14.25">
      <c r="A857" s="3"/>
      <c r="B857" s="3"/>
      <c r="C857" s="3"/>
      <c r="D857" s="142"/>
      <c r="E857" s="3"/>
      <c r="F857" s="145"/>
      <c r="G857" s="145"/>
      <c r="H857" s="145"/>
      <c r="I857" s="3"/>
      <c r="J857" s="3"/>
      <c r="K857" s="3"/>
      <c r="L857" s="145"/>
    </row>
    <row r="858" spans="1:12" ht="14.25">
      <c r="A858" s="3"/>
      <c r="B858" s="3"/>
      <c r="C858" s="3"/>
      <c r="D858" s="142"/>
      <c r="E858" s="3"/>
      <c r="F858" s="145"/>
      <c r="G858" s="145"/>
      <c r="H858" s="145"/>
      <c r="I858" s="3"/>
      <c r="J858" s="3"/>
      <c r="K858" s="3"/>
      <c r="L858" s="145"/>
    </row>
    <row r="859" spans="1:12" ht="14.25">
      <c r="A859" s="3"/>
      <c r="B859" s="3"/>
      <c r="C859" s="3"/>
      <c r="D859" s="142"/>
      <c r="E859" s="3"/>
      <c r="F859" s="145"/>
      <c r="G859" s="145"/>
      <c r="H859" s="145"/>
      <c r="I859" s="3"/>
      <c r="J859" s="3"/>
      <c r="K859" s="3"/>
      <c r="L859" s="145"/>
    </row>
    <row r="860" spans="1:12" ht="14.25">
      <c r="A860" s="3"/>
      <c r="B860" s="3"/>
      <c r="C860" s="3"/>
      <c r="D860" s="142"/>
      <c r="E860" s="3"/>
      <c r="F860" s="145"/>
      <c r="G860" s="145"/>
      <c r="H860" s="145"/>
      <c r="I860" s="3"/>
      <c r="J860" s="3"/>
      <c r="K860" s="3"/>
      <c r="L860" s="145"/>
    </row>
    <row r="861" spans="1:12" ht="14.25">
      <c r="A861" s="3"/>
      <c r="B861" s="3"/>
      <c r="C861" s="3"/>
      <c r="D861" s="142"/>
      <c r="E861" s="3"/>
      <c r="F861" s="145"/>
      <c r="G861" s="145"/>
      <c r="H861" s="145"/>
      <c r="I861" s="3"/>
      <c r="J861" s="3"/>
      <c r="K861" s="3"/>
      <c r="L861" s="145"/>
    </row>
    <row r="862" spans="1:12" ht="14.25">
      <c r="A862" s="3"/>
      <c r="B862" s="3"/>
      <c r="C862" s="3"/>
      <c r="D862" s="142"/>
      <c r="E862" s="3"/>
      <c r="F862" s="145"/>
      <c r="G862" s="145"/>
      <c r="H862" s="145"/>
      <c r="I862" s="3"/>
      <c r="J862" s="3"/>
      <c r="K862" s="3"/>
      <c r="L862" s="145"/>
    </row>
    <row r="863" spans="1:12" ht="14.25">
      <c r="A863" s="3"/>
      <c r="B863" s="3"/>
      <c r="C863" s="3"/>
      <c r="D863" s="142"/>
      <c r="E863" s="3"/>
      <c r="F863" s="145"/>
      <c r="G863" s="145"/>
      <c r="H863" s="145"/>
      <c r="I863" s="3"/>
      <c r="J863" s="3"/>
      <c r="K863" s="3"/>
      <c r="L863" s="145"/>
    </row>
    <row r="864" spans="1:12" ht="14.25">
      <c r="A864" s="3"/>
      <c r="B864" s="3"/>
      <c r="C864" s="3"/>
      <c r="D864" s="142"/>
      <c r="E864" s="3"/>
      <c r="F864" s="145"/>
      <c r="G864" s="145"/>
      <c r="H864" s="145"/>
      <c r="I864" s="3"/>
      <c r="J864" s="3"/>
      <c r="K864" s="3"/>
      <c r="L864" s="145"/>
    </row>
    <row r="865" spans="1:12" ht="14.25">
      <c r="A865" s="3"/>
      <c r="B865" s="3"/>
      <c r="C865" s="3"/>
      <c r="D865" s="142"/>
      <c r="E865" s="3"/>
      <c r="F865" s="145"/>
      <c r="G865" s="145"/>
      <c r="H865" s="145"/>
      <c r="I865" s="3"/>
      <c r="J865" s="3"/>
      <c r="K865" s="3"/>
      <c r="L865" s="145"/>
    </row>
    <row r="866" spans="1:12" ht="14.25">
      <c r="A866" s="3"/>
      <c r="B866" s="3"/>
      <c r="C866" s="3"/>
      <c r="D866" s="142"/>
      <c r="E866" s="3"/>
      <c r="F866" s="145"/>
      <c r="G866" s="145"/>
      <c r="H866" s="145"/>
      <c r="I866" s="3"/>
      <c r="J866" s="3"/>
      <c r="K866" s="3"/>
      <c r="L866" s="145"/>
    </row>
    <row r="867" spans="1:12" ht="14.25">
      <c r="A867" s="3"/>
      <c r="B867" s="3"/>
      <c r="C867" s="3"/>
      <c r="D867" s="142"/>
      <c r="E867" s="3"/>
      <c r="F867" s="145"/>
      <c r="G867" s="145"/>
      <c r="H867" s="145"/>
      <c r="I867" s="3"/>
      <c r="J867" s="3"/>
      <c r="K867" s="3"/>
      <c r="L867" s="145"/>
    </row>
    <row r="868" spans="1:12" ht="14.25">
      <c r="A868" s="3"/>
      <c r="B868" s="3"/>
      <c r="C868" s="3"/>
      <c r="D868" s="142"/>
      <c r="E868" s="3"/>
      <c r="F868" s="145"/>
      <c r="G868" s="145"/>
      <c r="H868" s="145"/>
      <c r="I868" s="3"/>
      <c r="J868" s="3"/>
      <c r="K868" s="3"/>
      <c r="L868" s="145"/>
    </row>
    <row r="869" spans="1:12" ht="14.25">
      <c r="A869" s="3"/>
      <c r="B869" s="3"/>
      <c r="C869" s="3"/>
      <c r="D869" s="142"/>
      <c r="E869" s="3"/>
      <c r="F869" s="145"/>
      <c r="G869" s="145"/>
      <c r="H869" s="145"/>
      <c r="I869" s="3"/>
      <c r="J869" s="3"/>
      <c r="K869" s="3"/>
      <c r="L869" s="145"/>
    </row>
    <row r="870" spans="1:12" ht="14.25">
      <c r="A870" s="3"/>
      <c r="B870" s="3"/>
      <c r="C870" s="3"/>
      <c r="D870" s="142"/>
      <c r="E870" s="3"/>
      <c r="F870" s="145"/>
      <c r="G870" s="145"/>
      <c r="H870" s="145"/>
      <c r="I870" s="3"/>
      <c r="J870" s="3"/>
      <c r="K870" s="3"/>
      <c r="L870" s="145"/>
    </row>
    <row r="871" spans="1:12" ht="14.25">
      <c r="A871" s="3"/>
      <c r="B871" s="3"/>
      <c r="C871" s="3"/>
      <c r="D871" s="142"/>
      <c r="E871" s="3"/>
      <c r="F871" s="145"/>
      <c r="G871" s="145"/>
      <c r="H871" s="145"/>
      <c r="I871" s="3"/>
      <c r="J871" s="3"/>
      <c r="K871" s="3"/>
      <c r="L871" s="145"/>
    </row>
    <row r="872" spans="1:12" ht="14.25">
      <c r="A872" s="3"/>
      <c r="B872" s="3"/>
      <c r="C872" s="3"/>
      <c r="D872" s="142"/>
      <c r="E872" s="3"/>
      <c r="F872" s="145"/>
      <c r="G872" s="145"/>
      <c r="H872" s="145"/>
      <c r="I872" s="3"/>
      <c r="J872" s="3"/>
      <c r="K872" s="3"/>
      <c r="L872" s="145"/>
    </row>
    <row r="873" spans="1:12" ht="14.25">
      <c r="A873" s="3"/>
      <c r="B873" s="3"/>
      <c r="C873" s="3"/>
      <c r="D873" s="142"/>
      <c r="E873" s="3"/>
      <c r="F873" s="145"/>
      <c r="G873" s="145"/>
      <c r="H873" s="145"/>
      <c r="I873" s="3"/>
      <c r="J873" s="3"/>
      <c r="K873" s="3"/>
      <c r="L873" s="145"/>
    </row>
    <row r="874" spans="1:12" ht="14.25">
      <c r="A874" s="3"/>
      <c r="B874" s="3"/>
      <c r="C874" s="3"/>
      <c r="D874" s="142"/>
      <c r="E874" s="3"/>
      <c r="F874" s="145"/>
      <c r="G874" s="145"/>
      <c r="H874" s="145"/>
      <c r="I874" s="3"/>
      <c r="J874" s="3"/>
      <c r="K874" s="3"/>
      <c r="L874" s="145"/>
    </row>
    <row r="875" spans="1:12" ht="14.25">
      <c r="A875" s="3"/>
      <c r="B875" s="3"/>
      <c r="C875" s="3"/>
      <c r="D875" s="142"/>
      <c r="E875" s="3"/>
      <c r="F875" s="145"/>
      <c r="G875" s="145"/>
      <c r="H875" s="145"/>
      <c r="I875" s="3"/>
      <c r="J875" s="3"/>
      <c r="K875" s="3"/>
      <c r="L875" s="145"/>
    </row>
    <row r="876" spans="1:12" ht="14.25">
      <c r="A876" s="3"/>
      <c r="B876" s="3"/>
      <c r="C876" s="3"/>
      <c r="D876" s="142"/>
      <c r="E876" s="3"/>
      <c r="F876" s="145"/>
      <c r="G876" s="145"/>
      <c r="H876" s="145"/>
      <c r="I876" s="3"/>
      <c r="J876" s="3"/>
      <c r="K876" s="3"/>
      <c r="L876" s="145"/>
    </row>
    <row r="877" spans="1:12" ht="14.25">
      <c r="A877" s="3"/>
      <c r="B877" s="3"/>
      <c r="C877" s="3"/>
      <c r="D877" s="142"/>
      <c r="E877" s="3"/>
      <c r="F877" s="145"/>
      <c r="G877" s="145"/>
      <c r="H877" s="145"/>
      <c r="I877" s="3"/>
      <c r="J877" s="3"/>
      <c r="K877" s="3"/>
      <c r="L877" s="145"/>
    </row>
    <row r="878" spans="1:12" ht="14.25">
      <c r="A878" s="3"/>
      <c r="B878" s="3"/>
      <c r="C878" s="3"/>
      <c r="D878" s="142"/>
      <c r="E878" s="3"/>
      <c r="F878" s="145"/>
      <c r="G878" s="145"/>
      <c r="H878" s="145"/>
      <c r="I878" s="3"/>
      <c r="J878" s="3"/>
      <c r="K878" s="3"/>
      <c r="L878" s="145"/>
    </row>
    <row r="879" spans="1:12" ht="14.25">
      <c r="A879" s="3"/>
      <c r="B879" s="3"/>
      <c r="C879" s="3"/>
      <c r="D879" s="142"/>
      <c r="E879" s="3"/>
      <c r="F879" s="145"/>
      <c r="G879" s="145"/>
      <c r="H879" s="145"/>
      <c r="I879" s="3"/>
      <c r="J879" s="3"/>
      <c r="K879" s="3"/>
      <c r="L879" s="145"/>
    </row>
    <row r="880" spans="1:12" ht="14.25">
      <c r="A880" s="3"/>
      <c r="B880" s="3"/>
      <c r="C880" s="3"/>
      <c r="D880" s="142"/>
      <c r="E880" s="3"/>
      <c r="F880" s="145"/>
      <c r="G880" s="145"/>
      <c r="H880" s="145"/>
      <c r="I880" s="3"/>
      <c r="J880" s="3"/>
      <c r="K880" s="3"/>
      <c r="L880" s="145"/>
    </row>
    <row r="881" spans="1:12" ht="14.25">
      <c r="A881" s="3"/>
      <c r="B881" s="3"/>
      <c r="C881" s="3"/>
      <c r="D881" s="142"/>
      <c r="E881" s="3"/>
      <c r="F881" s="145"/>
      <c r="G881" s="145"/>
      <c r="H881" s="145"/>
      <c r="I881" s="3"/>
      <c r="J881" s="3"/>
      <c r="K881" s="3"/>
      <c r="L881" s="145"/>
    </row>
    <row r="882" spans="1:12" ht="14.25">
      <c r="A882" s="3"/>
      <c r="B882" s="3"/>
      <c r="C882" s="3"/>
      <c r="D882" s="142"/>
      <c r="E882" s="3"/>
      <c r="F882" s="145"/>
      <c r="G882" s="145"/>
      <c r="H882" s="145"/>
      <c r="I882" s="3"/>
      <c r="J882" s="3"/>
      <c r="K882" s="3"/>
      <c r="L882" s="145"/>
    </row>
    <row r="883" spans="1:12" ht="14.25">
      <c r="A883" s="3"/>
      <c r="B883" s="3"/>
      <c r="C883" s="3"/>
      <c r="D883" s="142"/>
      <c r="E883" s="3"/>
      <c r="F883" s="145"/>
      <c r="G883" s="145"/>
      <c r="H883" s="145"/>
      <c r="I883" s="3"/>
      <c r="J883" s="3"/>
      <c r="K883" s="3"/>
      <c r="L883" s="145"/>
    </row>
    <row r="884" spans="1:12" ht="14.25">
      <c r="A884" s="3"/>
      <c r="B884" s="3"/>
      <c r="C884" s="3"/>
      <c r="D884" s="142"/>
      <c r="E884" s="3"/>
      <c r="F884" s="145"/>
      <c r="G884" s="145"/>
      <c r="H884" s="145"/>
      <c r="I884" s="3"/>
      <c r="J884" s="3"/>
      <c r="K884" s="3"/>
      <c r="L884" s="145"/>
    </row>
    <row r="885" spans="1:12" ht="14.25">
      <c r="A885" s="3"/>
      <c r="B885" s="3"/>
      <c r="C885" s="3"/>
      <c r="D885" s="142"/>
      <c r="E885" s="3"/>
      <c r="F885" s="145"/>
      <c r="G885" s="145"/>
      <c r="H885" s="145"/>
      <c r="I885" s="3"/>
      <c r="J885" s="3"/>
      <c r="K885" s="3"/>
      <c r="L885" s="145"/>
    </row>
    <row r="886" spans="1:12" ht="14.25">
      <c r="A886" s="3"/>
      <c r="B886" s="3"/>
      <c r="C886" s="3"/>
      <c r="D886" s="142"/>
      <c r="E886" s="3"/>
      <c r="F886" s="145"/>
      <c r="G886" s="145"/>
      <c r="H886" s="145"/>
      <c r="I886" s="3"/>
      <c r="J886" s="3"/>
      <c r="K886" s="3"/>
      <c r="L886" s="145"/>
    </row>
    <row r="887" spans="1:12" ht="14.25">
      <c r="A887" s="3"/>
      <c r="B887" s="3"/>
      <c r="C887" s="3"/>
      <c r="D887" s="142"/>
      <c r="E887" s="3"/>
      <c r="F887" s="145"/>
      <c r="G887" s="145"/>
      <c r="H887" s="145"/>
      <c r="I887" s="3"/>
      <c r="J887" s="3"/>
      <c r="K887" s="3"/>
      <c r="L887" s="145"/>
    </row>
    <row r="888" spans="1:12" ht="14.25">
      <c r="A888" s="3"/>
      <c r="B888" s="3"/>
      <c r="C888" s="3"/>
      <c r="D888" s="142"/>
      <c r="E888" s="3"/>
      <c r="F888" s="145"/>
      <c r="G888" s="145"/>
      <c r="H888" s="145"/>
      <c r="I888" s="3"/>
      <c r="J888" s="3"/>
      <c r="K888" s="3"/>
      <c r="L888" s="145"/>
    </row>
    <row r="889" spans="1:12" ht="14.25">
      <c r="A889" s="3"/>
      <c r="B889" s="3"/>
      <c r="C889" s="3"/>
      <c r="D889" s="142"/>
      <c r="E889" s="3"/>
      <c r="F889" s="145"/>
      <c r="G889" s="145"/>
      <c r="H889" s="145"/>
      <c r="I889" s="3"/>
      <c r="J889" s="3"/>
      <c r="K889" s="3"/>
      <c r="L889" s="145"/>
    </row>
    <row r="890" spans="1:12" ht="14.25">
      <c r="A890" s="3"/>
      <c r="B890" s="3"/>
      <c r="C890" s="3"/>
      <c r="D890" s="142"/>
      <c r="E890" s="3"/>
      <c r="F890" s="145"/>
      <c r="G890" s="145"/>
      <c r="H890" s="145"/>
      <c r="I890" s="3"/>
      <c r="J890" s="3"/>
      <c r="K890" s="3"/>
      <c r="L890" s="145"/>
    </row>
    <row r="891" spans="1:12" ht="14.25">
      <c r="A891" s="3"/>
      <c r="B891" s="3"/>
      <c r="C891" s="3"/>
      <c r="D891" s="142"/>
      <c r="E891" s="3"/>
      <c r="F891" s="145"/>
      <c r="G891" s="145"/>
      <c r="H891" s="145"/>
      <c r="I891" s="3"/>
      <c r="J891" s="3"/>
      <c r="K891" s="3"/>
      <c r="L891" s="145"/>
    </row>
    <row r="892" spans="1:12" ht="14.25">
      <c r="A892" s="3"/>
      <c r="B892" s="3"/>
      <c r="C892" s="3"/>
      <c r="D892" s="142"/>
      <c r="E892" s="3"/>
      <c r="F892" s="145"/>
      <c r="G892" s="145"/>
      <c r="H892" s="145"/>
      <c r="I892" s="3"/>
      <c r="J892" s="3"/>
      <c r="K892" s="3"/>
      <c r="L892" s="145"/>
    </row>
    <row r="893" spans="1:12" ht="14.25">
      <c r="A893" s="3"/>
      <c r="B893" s="3"/>
      <c r="C893" s="3"/>
      <c r="D893" s="142"/>
      <c r="E893" s="3"/>
      <c r="F893" s="145"/>
      <c r="G893" s="145"/>
      <c r="H893" s="145"/>
      <c r="I893" s="3"/>
      <c r="J893" s="3"/>
      <c r="K893" s="3"/>
      <c r="L893" s="145"/>
    </row>
    <row r="894" spans="1:12" ht="14.25">
      <c r="A894" s="3"/>
      <c r="B894" s="3"/>
      <c r="C894" s="3"/>
      <c r="D894" s="142"/>
      <c r="E894" s="3"/>
      <c r="F894" s="145"/>
      <c r="G894" s="145"/>
      <c r="H894" s="145"/>
      <c r="I894" s="3"/>
      <c r="J894" s="3"/>
      <c r="K894" s="3"/>
      <c r="L894" s="145"/>
    </row>
    <row r="895" spans="1:12" ht="14.25">
      <c r="A895" s="3"/>
      <c r="B895" s="3"/>
      <c r="C895" s="3"/>
      <c r="D895" s="142"/>
      <c r="E895" s="3"/>
      <c r="F895" s="145"/>
      <c r="G895" s="145"/>
      <c r="H895" s="145"/>
      <c r="I895" s="3"/>
      <c r="J895" s="3"/>
      <c r="K895" s="3"/>
      <c r="L895" s="145"/>
    </row>
    <row r="896" spans="1:12" ht="14.25">
      <c r="A896" s="3"/>
      <c r="B896" s="3"/>
      <c r="C896" s="3"/>
      <c r="D896" s="142"/>
      <c r="E896" s="3"/>
      <c r="F896" s="145"/>
      <c r="G896" s="145"/>
      <c r="H896" s="145"/>
      <c r="I896" s="3"/>
      <c r="J896" s="3"/>
      <c r="K896" s="3"/>
      <c r="L896" s="145"/>
    </row>
    <row r="897" spans="1:12" ht="14.25">
      <c r="A897" s="3"/>
      <c r="B897" s="3"/>
      <c r="C897" s="3"/>
      <c r="D897" s="142"/>
      <c r="E897" s="3"/>
      <c r="F897" s="145"/>
      <c r="G897" s="145"/>
      <c r="H897" s="145"/>
      <c r="I897" s="3"/>
      <c r="J897" s="3"/>
      <c r="K897" s="3"/>
      <c r="L897" s="145"/>
    </row>
    <row r="898" spans="1:12" ht="14.25">
      <c r="A898" s="3"/>
      <c r="B898" s="3"/>
      <c r="C898" s="3"/>
      <c r="D898" s="142"/>
      <c r="E898" s="3"/>
      <c r="F898" s="145"/>
      <c r="G898" s="145"/>
      <c r="H898" s="145"/>
      <c r="I898" s="3"/>
      <c r="J898" s="3"/>
      <c r="K898" s="3"/>
      <c r="L898" s="145"/>
    </row>
    <row r="899" spans="1:12" ht="14.25">
      <c r="A899" s="3"/>
      <c r="B899" s="3"/>
      <c r="C899" s="3"/>
      <c r="D899" s="142"/>
      <c r="E899" s="3"/>
      <c r="F899" s="145"/>
      <c r="G899" s="145"/>
      <c r="H899" s="145"/>
      <c r="I899" s="3"/>
      <c r="J899" s="3"/>
      <c r="K899" s="3"/>
      <c r="L899" s="145"/>
    </row>
    <row r="900" spans="1:12" ht="14.25">
      <c r="A900" s="3"/>
      <c r="B900" s="3"/>
      <c r="C900" s="3"/>
      <c r="D900" s="142"/>
      <c r="E900" s="3"/>
      <c r="F900" s="145"/>
      <c r="G900" s="145"/>
      <c r="H900" s="145"/>
      <c r="I900" s="3"/>
      <c r="J900" s="3"/>
      <c r="K900" s="3"/>
      <c r="L900" s="145"/>
    </row>
    <row r="901" spans="1:12" ht="14.25">
      <c r="A901" s="3"/>
      <c r="B901" s="3"/>
      <c r="C901" s="3"/>
      <c r="D901" s="142"/>
      <c r="E901" s="3"/>
      <c r="F901" s="145"/>
      <c r="G901" s="145"/>
      <c r="H901" s="145"/>
      <c r="I901" s="3"/>
      <c r="J901" s="3"/>
      <c r="K901" s="3"/>
      <c r="L901" s="145"/>
    </row>
    <row r="902" spans="1:12" ht="14.25">
      <c r="A902" s="3"/>
      <c r="B902" s="3"/>
      <c r="C902" s="3"/>
      <c r="D902" s="142"/>
      <c r="E902" s="3"/>
      <c r="F902" s="145"/>
      <c r="G902" s="145"/>
      <c r="H902" s="145"/>
      <c r="I902" s="3"/>
      <c r="J902" s="3"/>
      <c r="K902" s="3"/>
      <c r="L902" s="145"/>
    </row>
    <row r="903" spans="1:12" ht="14.25">
      <c r="A903" s="3"/>
      <c r="B903" s="3"/>
      <c r="C903" s="3"/>
      <c r="D903" s="142"/>
      <c r="E903" s="3"/>
      <c r="F903" s="145"/>
      <c r="G903" s="145"/>
      <c r="H903" s="145"/>
      <c r="I903" s="3"/>
      <c r="J903" s="3"/>
      <c r="K903" s="3"/>
      <c r="L903" s="145"/>
    </row>
    <row r="904" spans="1:12" ht="14.25">
      <c r="A904" s="3"/>
      <c r="B904" s="3"/>
      <c r="C904" s="3"/>
      <c r="D904" s="142"/>
      <c r="E904" s="3"/>
      <c r="F904" s="145"/>
      <c r="G904" s="145"/>
      <c r="H904" s="145"/>
      <c r="I904" s="3"/>
      <c r="J904" s="3"/>
      <c r="K904" s="3"/>
      <c r="L904" s="145"/>
    </row>
    <row r="905" spans="1:12" ht="14.25">
      <c r="A905" s="3"/>
      <c r="B905" s="3"/>
      <c r="C905" s="3"/>
      <c r="D905" s="142"/>
      <c r="E905" s="3"/>
      <c r="F905" s="145"/>
      <c r="G905" s="145"/>
      <c r="H905" s="145"/>
      <c r="I905" s="3"/>
      <c r="J905" s="3"/>
      <c r="K905" s="3"/>
      <c r="L905" s="145"/>
    </row>
    <row r="906" spans="1:12" ht="14.25">
      <c r="A906" s="3"/>
      <c r="B906" s="3"/>
      <c r="C906" s="3"/>
      <c r="D906" s="142"/>
      <c r="E906" s="3"/>
      <c r="F906" s="145"/>
      <c r="G906" s="145"/>
      <c r="H906" s="145"/>
      <c r="I906" s="3"/>
      <c r="J906" s="3"/>
      <c r="K906" s="3"/>
      <c r="L906" s="145"/>
    </row>
    <row r="907" spans="1:12" ht="14.25">
      <c r="A907" s="3"/>
      <c r="B907" s="3"/>
      <c r="C907" s="3"/>
      <c r="D907" s="142"/>
      <c r="E907" s="3"/>
      <c r="F907" s="145"/>
      <c r="G907" s="145"/>
      <c r="H907" s="145"/>
      <c r="I907" s="3"/>
      <c r="J907" s="3"/>
      <c r="K907" s="3"/>
      <c r="L907" s="145"/>
    </row>
    <row r="908" spans="1:12" ht="14.25">
      <c r="A908" s="3"/>
      <c r="B908" s="3"/>
      <c r="C908" s="3"/>
      <c r="D908" s="142"/>
      <c r="E908" s="3"/>
      <c r="F908" s="145"/>
      <c r="G908" s="145"/>
      <c r="H908" s="145"/>
      <c r="I908" s="3"/>
      <c r="J908" s="3"/>
      <c r="K908" s="3"/>
      <c r="L908" s="145"/>
    </row>
    <row r="909" spans="1:12" ht="14.25">
      <c r="A909" s="3"/>
      <c r="B909" s="3"/>
      <c r="C909" s="3"/>
      <c r="D909" s="142"/>
      <c r="E909" s="3"/>
      <c r="F909" s="145"/>
      <c r="G909" s="145"/>
      <c r="H909" s="145"/>
      <c r="I909" s="3"/>
      <c r="J909" s="3"/>
      <c r="K909" s="3"/>
      <c r="L909" s="145"/>
    </row>
    <row r="910" spans="1:12" ht="14.25">
      <c r="A910" s="3"/>
      <c r="B910" s="3"/>
      <c r="C910" s="3"/>
      <c r="D910" s="142"/>
      <c r="E910" s="3"/>
      <c r="F910" s="145"/>
      <c r="G910" s="145"/>
      <c r="H910" s="145"/>
      <c r="I910" s="3"/>
      <c r="J910" s="3"/>
      <c r="K910" s="3"/>
      <c r="L910" s="145"/>
    </row>
    <row r="911" spans="1:12" ht="14.25">
      <c r="A911" s="3"/>
      <c r="B911" s="3"/>
      <c r="C911" s="3"/>
      <c r="D911" s="142"/>
      <c r="E911" s="3"/>
      <c r="F911" s="145"/>
      <c r="G911" s="145"/>
      <c r="H911" s="145"/>
      <c r="I911" s="3"/>
      <c r="J911" s="3"/>
      <c r="K911" s="3"/>
      <c r="L911" s="145"/>
    </row>
    <row r="912" spans="1:12" ht="14.25">
      <c r="A912" s="3"/>
      <c r="B912" s="3"/>
      <c r="C912" s="3"/>
      <c r="D912" s="142"/>
      <c r="E912" s="3"/>
      <c r="F912" s="145"/>
      <c r="G912" s="145"/>
      <c r="H912" s="145"/>
      <c r="I912" s="3"/>
      <c r="J912" s="3"/>
      <c r="K912" s="3"/>
      <c r="L912" s="145"/>
    </row>
    <row r="913" spans="1:12" ht="14.25">
      <c r="A913" s="3"/>
      <c r="B913" s="3"/>
      <c r="C913" s="3"/>
      <c r="D913" s="142"/>
      <c r="E913" s="3"/>
      <c r="F913" s="145"/>
      <c r="G913" s="145"/>
      <c r="H913" s="145"/>
      <c r="I913" s="3"/>
      <c r="J913" s="3"/>
      <c r="K913" s="3"/>
      <c r="L913" s="145"/>
    </row>
    <row r="914" spans="1:12" ht="14.25">
      <c r="A914" s="3"/>
      <c r="B914" s="3"/>
      <c r="C914" s="3"/>
      <c r="D914" s="142"/>
      <c r="E914" s="3"/>
      <c r="F914" s="145"/>
      <c r="G914" s="145"/>
      <c r="H914" s="145"/>
      <c r="I914" s="3"/>
      <c r="J914" s="3"/>
      <c r="K914" s="3"/>
      <c r="L914" s="145"/>
    </row>
    <row r="915" spans="1:12" ht="14.25">
      <c r="A915" s="3"/>
      <c r="B915" s="3"/>
      <c r="C915" s="3"/>
      <c r="D915" s="142"/>
      <c r="E915" s="3"/>
      <c r="F915" s="145"/>
      <c r="G915" s="145"/>
      <c r="H915" s="145"/>
      <c r="I915" s="3"/>
      <c r="J915" s="3"/>
      <c r="K915" s="3"/>
      <c r="L915" s="145"/>
    </row>
    <row r="916" spans="1:12" ht="14.25">
      <c r="A916" s="3"/>
      <c r="B916" s="3"/>
      <c r="C916" s="3"/>
      <c r="D916" s="142"/>
      <c r="E916" s="3"/>
      <c r="F916" s="145"/>
      <c r="G916" s="145"/>
      <c r="H916" s="145"/>
      <c r="I916" s="3"/>
      <c r="J916" s="3"/>
      <c r="K916" s="3"/>
      <c r="L916" s="145"/>
    </row>
    <row r="917" spans="1:12" ht="14.25">
      <c r="A917" s="3"/>
      <c r="B917" s="3"/>
      <c r="C917" s="3"/>
      <c r="D917" s="142"/>
      <c r="E917" s="3"/>
      <c r="F917" s="145"/>
      <c r="G917" s="145"/>
      <c r="H917" s="145"/>
      <c r="I917" s="3"/>
      <c r="J917" s="3"/>
      <c r="K917" s="3"/>
      <c r="L917" s="145"/>
    </row>
    <row r="918" spans="1:12" ht="14.25">
      <c r="A918" s="3"/>
      <c r="B918" s="3"/>
      <c r="C918" s="3"/>
      <c r="D918" s="142"/>
      <c r="E918" s="3"/>
      <c r="F918" s="145"/>
      <c r="G918" s="145"/>
      <c r="H918" s="145"/>
      <c r="I918" s="3"/>
      <c r="J918" s="3"/>
      <c r="K918" s="3"/>
      <c r="L918" s="145"/>
    </row>
    <row r="919" spans="1:12" ht="14.25">
      <c r="A919" s="3"/>
      <c r="B919" s="3"/>
      <c r="C919" s="3"/>
      <c r="D919" s="142"/>
      <c r="E919" s="3"/>
      <c r="F919" s="145"/>
      <c r="G919" s="145"/>
      <c r="H919" s="145"/>
      <c r="I919" s="3"/>
      <c r="J919" s="3"/>
      <c r="K919" s="3"/>
      <c r="L919" s="145"/>
    </row>
    <row r="920" spans="1:12" ht="14.25">
      <c r="A920" s="3"/>
      <c r="B920" s="3"/>
      <c r="C920" s="3"/>
      <c r="D920" s="142"/>
      <c r="E920" s="3"/>
      <c r="F920" s="145"/>
      <c r="G920" s="145"/>
      <c r="H920" s="145"/>
      <c r="I920" s="3"/>
      <c r="J920" s="3"/>
      <c r="K920" s="3"/>
      <c r="L920" s="145"/>
    </row>
    <row r="921" spans="1:12" ht="14.25">
      <c r="A921" s="3"/>
      <c r="B921" s="3"/>
      <c r="C921" s="3"/>
      <c r="D921" s="142"/>
      <c r="E921" s="3"/>
      <c r="F921" s="145"/>
      <c r="G921" s="145"/>
      <c r="H921" s="145"/>
      <c r="I921" s="3"/>
      <c r="J921" s="3"/>
      <c r="K921" s="3"/>
      <c r="L921" s="145"/>
    </row>
    <row r="922" spans="1:12" ht="14.25">
      <c r="A922" s="3"/>
      <c r="B922" s="3"/>
      <c r="C922" s="3"/>
      <c r="D922" s="142"/>
      <c r="E922" s="3"/>
      <c r="F922" s="145"/>
      <c r="G922" s="145"/>
      <c r="H922" s="145"/>
      <c r="I922" s="3"/>
      <c r="J922" s="3"/>
      <c r="K922" s="3"/>
      <c r="L922" s="145"/>
    </row>
    <row r="923" spans="1:12" ht="14.25">
      <c r="A923" s="3"/>
      <c r="B923" s="3"/>
      <c r="C923" s="3"/>
      <c r="D923" s="142"/>
      <c r="E923" s="3"/>
      <c r="F923" s="145"/>
      <c r="G923" s="145"/>
      <c r="H923" s="145"/>
      <c r="I923" s="3"/>
      <c r="J923" s="3"/>
      <c r="K923" s="3"/>
      <c r="L923" s="145"/>
    </row>
    <row r="924" spans="1:12" ht="14.25">
      <c r="A924" s="3"/>
      <c r="B924" s="3"/>
      <c r="C924" s="3"/>
      <c r="D924" s="142"/>
      <c r="E924" s="3"/>
      <c r="F924" s="145"/>
      <c r="G924" s="145"/>
      <c r="H924" s="145"/>
      <c r="I924" s="3"/>
      <c r="J924" s="3"/>
      <c r="K924" s="3"/>
      <c r="L924" s="145"/>
    </row>
    <row r="925" spans="1:12" ht="14.25">
      <c r="A925" s="3"/>
      <c r="B925" s="3"/>
      <c r="C925" s="3"/>
      <c r="D925" s="142"/>
      <c r="E925" s="3"/>
      <c r="F925" s="145"/>
      <c r="G925" s="145"/>
      <c r="H925" s="145"/>
      <c r="I925" s="3"/>
      <c r="J925" s="3"/>
      <c r="K925" s="3"/>
      <c r="L925" s="145"/>
    </row>
    <row r="926" spans="1:12" ht="14.25">
      <c r="A926" s="3"/>
      <c r="B926" s="3"/>
      <c r="C926" s="3"/>
      <c r="D926" s="142"/>
      <c r="E926" s="3"/>
      <c r="F926" s="145"/>
      <c r="G926" s="145"/>
      <c r="H926" s="145"/>
      <c r="I926" s="3"/>
      <c r="J926" s="3"/>
      <c r="K926" s="3"/>
      <c r="L926" s="145"/>
    </row>
    <row r="927" spans="1:12" ht="14.25">
      <c r="A927" s="3"/>
      <c r="B927" s="3"/>
      <c r="C927" s="3"/>
      <c r="D927" s="142"/>
      <c r="E927" s="3"/>
      <c r="F927" s="145"/>
      <c r="G927" s="145"/>
      <c r="H927" s="145"/>
      <c r="I927" s="3"/>
      <c r="J927" s="3"/>
      <c r="K927" s="3"/>
      <c r="L927" s="145"/>
    </row>
    <row r="928" spans="1:12" ht="14.25">
      <c r="A928" s="3"/>
      <c r="B928" s="3"/>
      <c r="C928" s="3"/>
      <c r="D928" s="142"/>
      <c r="E928" s="3"/>
      <c r="F928" s="145"/>
      <c r="G928" s="145"/>
      <c r="H928" s="145"/>
      <c r="I928" s="3"/>
      <c r="J928" s="3"/>
      <c r="K928" s="3"/>
      <c r="L928" s="145"/>
    </row>
    <row r="929" spans="1:12" ht="14.25">
      <c r="A929" s="3"/>
      <c r="B929" s="3"/>
      <c r="C929" s="3"/>
      <c r="D929" s="142"/>
      <c r="E929" s="3"/>
      <c r="F929" s="145"/>
      <c r="G929" s="145"/>
      <c r="H929" s="145"/>
      <c r="I929" s="3"/>
      <c r="J929" s="3"/>
      <c r="K929" s="3"/>
      <c r="L929" s="145"/>
    </row>
    <row r="930" spans="1:12" ht="14.25">
      <c r="A930" s="3"/>
      <c r="B930" s="3"/>
      <c r="C930" s="3"/>
      <c r="D930" s="142"/>
      <c r="E930" s="3"/>
      <c r="F930" s="145"/>
      <c r="G930" s="145"/>
      <c r="H930" s="145"/>
      <c r="I930" s="3"/>
      <c r="J930" s="3"/>
      <c r="K930" s="3"/>
      <c r="L930" s="145"/>
    </row>
    <row r="931" spans="1:12" ht="14.25">
      <c r="A931" s="3"/>
      <c r="B931" s="3"/>
      <c r="C931" s="3"/>
      <c r="D931" s="142"/>
      <c r="E931" s="3"/>
      <c r="F931" s="145"/>
      <c r="G931" s="145"/>
      <c r="H931" s="145"/>
      <c r="I931" s="3"/>
      <c r="J931" s="3"/>
      <c r="K931" s="3"/>
      <c r="L931" s="145"/>
    </row>
    <row r="932" spans="1:12" ht="14.25">
      <c r="A932" s="3"/>
      <c r="B932" s="3"/>
      <c r="C932" s="3"/>
      <c r="D932" s="142"/>
      <c r="E932" s="3"/>
      <c r="F932" s="145"/>
      <c r="G932" s="145"/>
      <c r="H932" s="145"/>
      <c r="I932" s="3"/>
      <c r="J932" s="3"/>
      <c r="K932" s="3"/>
      <c r="L932" s="145"/>
    </row>
    <row r="933" spans="1:12" ht="14.25">
      <c r="A933" s="3"/>
      <c r="B933" s="3"/>
      <c r="C933" s="3"/>
      <c r="D933" s="142"/>
      <c r="E933" s="3"/>
      <c r="F933" s="145"/>
      <c r="G933" s="145"/>
      <c r="H933" s="145"/>
      <c r="I933" s="3"/>
      <c r="J933" s="3"/>
      <c r="K933" s="3"/>
      <c r="L933" s="145"/>
    </row>
    <row r="934" spans="1:12" ht="14.25">
      <c r="A934" s="3"/>
      <c r="B934" s="3"/>
      <c r="C934" s="3"/>
      <c r="D934" s="142"/>
      <c r="E934" s="3"/>
      <c r="F934" s="145"/>
      <c r="G934" s="145"/>
      <c r="H934" s="145"/>
      <c r="I934" s="3"/>
      <c r="J934" s="3"/>
      <c r="K934" s="3"/>
      <c r="L934" s="145"/>
    </row>
    <row r="935" spans="1:12" ht="14.25">
      <c r="A935" s="3"/>
      <c r="B935" s="3"/>
      <c r="C935" s="3"/>
      <c r="D935" s="142"/>
      <c r="E935" s="3"/>
      <c r="F935" s="145"/>
      <c r="G935" s="145"/>
      <c r="H935" s="145"/>
      <c r="I935" s="3"/>
      <c r="J935" s="3"/>
      <c r="K935" s="3"/>
      <c r="L935" s="145"/>
    </row>
    <row r="936" spans="1:12" ht="14.25">
      <c r="A936" s="3"/>
      <c r="B936" s="3"/>
      <c r="C936" s="3"/>
      <c r="D936" s="142"/>
      <c r="E936" s="3"/>
      <c r="F936" s="145"/>
      <c r="G936" s="145"/>
      <c r="H936" s="145"/>
      <c r="I936" s="3"/>
      <c r="J936" s="3"/>
      <c r="K936" s="3"/>
      <c r="L936" s="145"/>
    </row>
    <row r="937" spans="1:12" ht="14.25">
      <c r="A937" s="3"/>
      <c r="B937" s="3"/>
      <c r="C937" s="3"/>
      <c r="D937" s="142"/>
      <c r="E937" s="3"/>
      <c r="F937" s="145"/>
      <c r="G937" s="145"/>
      <c r="H937" s="145"/>
      <c r="I937" s="3"/>
      <c r="J937" s="3"/>
      <c r="K937" s="3"/>
      <c r="L937" s="145"/>
    </row>
    <row r="938" spans="1:12" ht="14.25">
      <c r="A938" s="3"/>
      <c r="B938" s="3"/>
      <c r="C938" s="3"/>
      <c r="D938" s="142"/>
      <c r="E938" s="3"/>
      <c r="F938" s="145"/>
      <c r="G938" s="145"/>
      <c r="H938" s="145"/>
      <c r="I938" s="3"/>
      <c r="J938" s="3"/>
      <c r="K938" s="3"/>
      <c r="L938" s="145"/>
    </row>
    <row r="939" spans="1:12" ht="14.25">
      <c r="A939" s="3"/>
      <c r="B939" s="3"/>
      <c r="C939" s="3"/>
      <c r="D939" s="142"/>
      <c r="E939" s="3"/>
      <c r="F939" s="145"/>
      <c r="G939" s="145"/>
      <c r="H939" s="145"/>
      <c r="I939" s="3"/>
      <c r="J939" s="3"/>
      <c r="K939" s="3"/>
      <c r="L939" s="145"/>
    </row>
    <row r="940" spans="1:12" ht="14.25">
      <c r="A940" s="3"/>
      <c r="B940" s="3"/>
      <c r="C940" s="3"/>
      <c r="D940" s="142"/>
      <c r="E940" s="3"/>
      <c r="F940" s="145"/>
      <c r="G940" s="145"/>
      <c r="H940" s="145"/>
      <c r="I940" s="3"/>
      <c r="J940" s="3"/>
      <c r="K940" s="3"/>
      <c r="L940" s="145"/>
    </row>
    <row r="941" spans="1:12" ht="14.25">
      <c r="A941" s="3"/>
      <c r="B941" s="3"/>
      <c r="C941" s="3"/>
      <c r="D941" s="142"/>
      <c r="E941" s="3"/>
      <c r="F941" s="145"/>
      <c r="G941" s="145"/>
      <c r="H941" s="145"/>
      <c r="I941" s="3"/>
      <c r="J941" s="3"/>
      <c r="K941" s="3"/>
      <c r="L941" s="145"/>
    </row>
    <row r="942" spans="1:12" ht="14.25">
      <c r="A942" s="3"/>
      <c r="B942" s="3"/>
      <c r="C942" s="3"/>
      <c r="D942" s="142"/>
      <c r="E942" s="3"/>
      <c r="F942" s="145"/>
      <c r="G942" s="145"/>
      <c r="H942" s="145"/>
      <c r="I942" s="3"/>
      <c r="J942" s="3"/>
      <c r="K942" s="3"/>
      <c r="L942" s="145"/>
    </row>
    <row r="943" spans="1:12" ht="14.25">
      <c r="A943" s="3"/>
      <c r="B943" s="3"/>
      <c r="C943" s="3"/>
      <c r="D943" s="142"/>
      <c r="E943" s="3"/>
      <c r="F943" s="145"/>
      <c r="G943" s="145"/>
      <c r="H943" s="145"/>
      <c r="I943" s="3"/>
      <c r="J943" s="3"/>
      <c r="K943" s="3"/>
      <c r="L943" s="145"/>
    </row>
    <row r="944" spans="1:12" ht="14.25">
      <c r="A944" s="3"/>
      <c r="B944" s="3"/>
      <c r="C944" s="3"/>
      <c r="D944" s="142"/>
      <c r="E944" s="3"/>
      <c r="F944" s="145"/>
      <c r="G944" s="145"/>
      <c r="H944" s="145"/>
      <c r="I944" s="3"/>
      <c r="J944" s="3"/>
      <c r="K944" s="3"/>
      <c r="L944" s="145"/>
    </row>
    <row r="945" spans="1:12" ht="14.25">
      <c r="A945" s="3"/>
      <c r="B945" s="3"/>
      <c r="C945" s="3"/>
      <c r="D945" s="142"/>
      <c r="E945" s="3"/>
      <c r="F945" s="145"/>
      <c r="G945" s="145"/>
      <c r="H945" s="145"/>
      <c r="I945" s="3"/>
      <c r="J945" s="3"/>
      <c r="K945" s="3"/>
      <c r="L945" s="145"/>
    </row>
    <row r="946" spans="1:12" ht="14.25">
      <c r="A946" s="3"/>
      <c r="B946" s="3"/>
      <c r="C946" s="3"/>
      <c r="D946" s="142"/>
      <c r="E946" s="3"/>
      <c r="F946" s="145"/>
      <c r="G946" s="145"/>
      <c r="H946" s="145"/>
      <c r="I946" s="3"/>
      <c r="J946" s="3"/>
      <c r="K946" s="3"/>
      <c r="L946" s="145"/>
    </row>
    <row r="947" spans="1:12" ht="14.25">
      <c r="A947" s="3"/>
      <c r="B947" s="3"/>
      <c r="C947" s="3"/>
      <c r="D947" s="142"/>
      <c r="E947" s="3"/>
      <c r="F947" s="145"/>
      <c r="G947" s="145"/>
      <c r="H947" s="145"/>
      <c r="I947" s="3"/>
      <c r="J947" s="3"/>
      <c r="K947" s="3"/>
      <c r="L947" s="145"/>
    </row>
    <row r="948" spans="1:12" ht="14.25">
      <c r="A948" s="3"/>
      <c r="B948" s="3"/>
      <c r="C948" s="3"/>
      <c r="D948" s="142"/>
      <c r="E948" s="3"/>
      <c r="F948" s="145"/>
      <c r="G948" s="145"/>
      <c r="H948" s="145"/>
      <c r="I948" s="3"/>
      <c r="J948" s="3"/>
      <c r="K948" s="3"/>
      <c r="L948" s="145"/>
    </row>
    <row r="949" spans="1:12" ht="14.25">
      <c r="A949" s="3"/>
      <c r="B949" s="3"/>
      <c r="C949" s="3"/>
      <c r="D949" s="142"/>
      <c r="E949" s="3"/>
      <c r="F949" s="145"/>
      <c r="G949" s="145"/>
      <c r="H949" s="145"/>
      <c r="I949" s="3"/>
      <c r="J949" s="3"/>
      <c r="K949" s="3"/>
      <c r="L949" s="145"/>
    </row>
    <row r="950" spans="1:12" ht="14.25">
      <c r="A950" s="3"/>
      <c r="B950" s="3"/>
      <c r="C950" s="3"/>
      <c r="D950" s="142"/>
      <c r="E950" s="3"/>
      <c r="F950" s="145"/>
      <c r="G950" s="145"/>
      <c r="H950" s="145"/>
      <c r="I950" s="3"/>
      <c r="J950" s="3"/>
      <c r="K950" s="3"/>
      <c r="L950" s="145"/>
    </row>
    <row r="951" spans="1:12" ht="14.25">
      <c r="A951" s="3"/>
      <c r="B951" s="3"/>
      <c r="C951" s="3"/>
      <c r="D951" s="142"/>
      <c r="E951" s="3"/>
      <c r="F951" s="145"/>
      <c r="G951" s="145"/>
      <c r="H951" s="145"/>
      <c r="I951" s="3"/>
      <c r="J951" s="3"/>
      <c r="K951" s="3"/>
      <c r="L951" s="145"/>
    </row>
    <row r="952" spans="1:12" ht="14.25">
      <c r="A952" s="3"/>
      <c r="B952" s="3"/>
      <c r="C952" s="3"/>
      <c r="D952" s="142"/>
      <c r="E952" s="3"/>
      <c r="F952" s="145"/>
      <c r="G952" s="145"/>
      <c r="H952" s="145"/>
      <c r="I952" s="3"/>
      <c r="J952" s="3"/>
      <c r="K952" s="3"/>
      <c r="L952" s="145"/>
    </row>
    <row r="953" spans="1:12" ht="14.25">
      <c r="A953" s="3"/>
      <c r="B953" s="3"/>
      <c r="C953" s="3"/>
      <c r="D953" s="142"/>
      <c r="E953" s="3"/>
      <c r="F953" s="145"/>
      <c r="G953" s="145"/>
      <c r="H953" s="145"/>
      <c r="I953" s="3"/>
      <c r="J953" s="3"/>
      <c r="K953" s="3"/>
      <c r="L953" s="145"/>
    </row>
    <row r="954" spans="1:12" ht="14.25">
      <c r="A954" s="3"/>
      <c r="B954" s="3"/>
      <c r="C954" s="3"/>
      <c r="D954" s="142"/>
      <c r="E954" s="3"/>
      <c r="F954" s="145"/>
      <c r="G954" s="145"/>
      <c r="H954" s="145"/>
      <c r="I954" s="3"/>
      <c r="J954" s="3"/>
      <c r="K954" s="3"/>
      <c r="L954" s="145"/>
    </row>
    <row r="955" spans="1:12" ht="14.25">
      <c r="A955" s="3"/>
      <c r="B955" s="3"/>
      <c r="C955" s="3"/>
      <c r="D955" s="142"/>
      <c r="E955" s="3"/>
      <c r="F955" s="145"/>
      <c r="G955" s="145"/>
      <c r="H955" s="145"/>
      <c r="I955" s="3"/>
      <c r="J955" s="3"/>
      <c r="K955" s="3"/>
      <c r="L955" s="145"/>
    </row>
    <row r="956" spans="1:12" ht="14.25">
      <c r="A956" s="3"/>
      <c r="B956" s="3"/>
      <c r="C956" s="3"/>
      <c r="D956" s="142"/>
      <c r="E956" s="3"/>
      <c r="F956" s="145"/>
      <c r="G956" s="145"/>
      <c r="H956" s="145"/>
      <c r="I956" s="3"/>
      <c r="J956" s="3"/>
      <c r="K956" s="3"/>
      <c r="L956" s="145"/>
    </row>
    <row r="957" spans="1:12" ht="14.25">
      <c r="A957" s="3"/>
      <c r="B957" s="3"/>
      <c r="C957" s="3"/>
      <c r="D957" s="142"/>
      <c r="E957" s="3"/>
      <c r="F957" s="145"/>
      <c r="G957" s="145"/>
      <c r="H957" s="145"/>
      <c r="I957" s="3"/>
      <c r="J957" s="3"/>
      <c r="K957" s="3"/>
      <c r="L957" s="145"/>
    </row>
    <row r="958" spans="1:12" ht="14.25">
      <c r="A958" s="3"/>
      <c r="B958" s="3"/>
      <c r="C958" s="3"/>
      <c r="D958" s="142"/>
      <c r="E958" s="3"/>
      <c r="F958" s="145"/>
      <c r="G958" s="145"/>
      <c r="H958" s="145"/>
      <c r="I958" s="3"/>
      <c r="J958" s="3"/>
      <c r="K958" s="3"/>
      <c r="L958" s="145"/>
    </row>
    <row r="959" spans="1:12" ht="14.25">
      <c r="A959" s="3"/>
      <c r="B959" s="3"/>
      <c r="C959" s="3"/>
      <c r="D959" s="142"/>
      <c r="E959" s="3"/>
      <c r="F959" s="145"/>
      <c r="G959" s="145"/>
      <c r="H959" s="145"/>
      <c r="I959" s="3"/>
      <c r="J959" s="3"/>
      <c r="K959" s="3"/>
      <c r="L959" s="145"/>
    </row>
    <row r="960" spans="1:12" ht="14.25">
      <c r="A960" s="3"/>
      <c r="B960" s="3"/>
      <c r="C960" s="3"/>
      <c r="D960" s="142"/>
      <c r="E960" s="3"/>
      <c r="F960" s="145"/>
      <c r="G960" s="145"/>
      <c r="H960" s="145"/>
      <c r="I960" s="3"/>
      <c r="J960" s="3"/>
      <c r="K960" s="3"/>
      <c r="L960" s="145"/>
    </row>
    <row r="961" spans="1:12" ht="14.25">
      <c r="A961" s="3"/>
      <c r="B961" s="3"/>
      <c r="C961" s="3"/>
      <c r="D961" s="142"/>
      <c r="E961" s="3"/>
      <c r="F961" s="145"/>
      <c r="G961" s="145"/>
      <c r="H961" s="145"/>
      <c r="I961" s="3"/>
      <c r="J961" s="3"/>
      <c r="K961" s="3"/>
      <c r="L961" s="145"/>
    </row>
    <row r="962" spans="1:12" ht="14.25">
      <c r="A962" s="3"/>
      <c r="B962" s="3"/>
      <c r="C962" s="3"/>
      <c r="D962" s="142"/>
      <c r="E962" s="3"/>
      <c r="F962" s="145"/>
      <c r="G962" s="145"/>
      <c r="H962" s="145"/>
      <c r="I962" s="3"/>
      <c r="J962" s="3"/>
      <c r="K962" s="3"/>
      <c r="L962" s="145"/>
    </row>
    <row r="963" spans="1:12" ht="14.25">
      <c r="A963" s="3"/>
      <c r="B963" s="3"/>
      <c r="C963" s="3"/>
      <c r="D963" s="142"/>
      <c r="E963" s="3"/>
      <c r="F963" s="145"/>
      <c r="G963" s="145"/>
      <c r="H963" s="145"/>
      <c r="I963" s="3"/>
      <c r="J963" s="3"/>
      <c r="K963" s="3"/>
      <c r="L963" s="145"/>
    </row>
    <row r="964" spans="1:12" ht="14.25">
      <c r="A964" s="3"/>
      <c r="B964" s="3"/>
      <c r="C964" s="3"/>
      <c r="D964" s="142"/>
      <c r="E964" s="3"/>
      <c r="F964" s="145"/>
      <c r="G964" s="145"/>
      <c r="H964" s="145"/>
      <c r="I964" s="3"/>
      <c r="J964" s="3"/>
      <c r="K964" s="3"/>
      <c r="L964" s="145"/>
    </row>
    <row r="965" spans="1:12" ht="14.25">
      <c r="A965" s="3"/>
      <c r="B965" s="3"/>
      <c r="C965" s="3"/>
      <c r="D965" s="142"/>
      <c r="E965" s="3"/>
      <c r="F965" s="145"/>
      <c r="G965" s="145"/>
      <c r="H965" s="145"/>
      <c r="I965" s="3"/>
      <c r="J965" s="3"/>
      <c r="K965" s="3"/>
      <c r="L965" s="145"/>
    </row>
    <row r="966" spans="1:12" ht="14.25">
      <c r="A966" s="3"/>
      <c r="B966" s="3"/>
      <c r="C966" s="3"/>
      <c r="D966" s="142"/>
      <c r="E966" s="3"/>
      <c r="F966" s="145"/>
      <c r="G966" s="145"/>
      <c r="H966" s="145"/>
      <c r="I966" s="3"/>
      <c r="J966" s="3"/>
      <c r="K966" s="3"/>
      <c r="L966" s="145"/>
    </row>
    <row r="967" spans="1:12" ht="14.25">
      <c r="A967" s="3"/>
      <c r="B967" s="3"/>
      <c r="C967" s="3"/>
      <c r="D967" s="142"/>
      <c r="E967" s="3"/>
      <c r="F967" s="145"/>
      <c r="G967" s="145"/>
      <c r="H967" s="145"/>
      <c r="I967" s="3"/>
      <c r="J967" s="3"/>
      <c r="K967" s="3"/>
      <c r="L967" s="145"/>
    </row>
    <row r="968" spans="1:12" ht="14.25">
      <c r="A968" s="3"/>
      <c r="B968" s="3"/>
      <c r="C968" s="3"/>
      <c r="D968" s="142"/>
      <c r="E968" s="3"/>
      <c r="F968" s="145"/>
      <c r="G968" s="145"/>
      <c r="H968" s="145"/>
      <c r="I968" s="3"/>
      <c r="J968" s="3"/>
      <c r="K968" s="3"/>
      <c r="L968" s="145"/>
    </row>
    <row r="969" spans="1:12" ht="14.25">
      <c r="A969" s="3"/>
      <c r="B969" s="3"/>
      <c r="C969" s="3"/>
      <c r="D969" s="142"/>
      <c r="E969" s="3"/>
      <c r="F969" s="145"/>
      <c r="G969" s="145"/>
      <c r="H969" s="145"/>
      <c r="I969" s="3"/>
      <c r="J969" s="3"/>
      <c r="K969" s="3"/>
      <c r="L969" s="145"/>
    </row>
    <row r="970" spans="1:12" ht="14.25">
      <c r="A970" s="3"/>
      <c r="B970" s="3"/>
      <c r="C970" s="3"/>
      <c r="D970" s="142"/>
      <c r="E970" s="3"/>
      <c r="F970" s="145"/>
      <c r="G970" s="145"/>
      <c r="H970" s="145"/>
      <c r="I970" s="3"/>
      <c r="J970" s="3"/>
      <c r="K970" s="3"/>
      <c r="L970" s="145"/>
    </row>
    <row r="971" spans="1:12" ht="14.25">
      <c r="A971" s="3"/>
      <c r="B971" s="3"/>
      <c r="C971" s="3"/>
      <c r="D971" s="142"/>
      <c r="E971" s="3"/>
      <c r="F971" s="145"/>
      <c r="G971" s="145"/>
      <c r="H971" s="145"/>
      <c r="I971" s="3"/>
      <c r="J971" s="3"/>
      <c r="K971" s="3"/>
      <c r="L971" s="145"/>
    </row>
    <row r="972" spans="1:12" ht="14.25">
      <c r="A972" s="3"/>
      <c r="B972" s="3"/>
      <c r="C972" s="3"/>
      <c r="D972" s="142"/>
      <c r="E972" s="3"/>
      <c r="F972" s="145"/>
      <c r="G972" s="145"/>
      <c r="H972" s="145"/>
      <c r="I972" s="3"/>
      <c r="J972" s="3"/>
      <c r="K972" s="3"/>
      <c r="L972" s="145"/>
    </row>
    <row r="973" spans="1:12" ht="14.25">
      <c r="A973" s="3"/>
      <c r="B973" s="3"/>
      <c r="C973" s="3"/>
      <c r="D973" s="142"/>
      <c r="E973" s="3"/>
      <c r="F973" s="145"/>
      <c r="G973" s="145"/>
      <c r="H973" s="145"/>
      <c r="I973" s="3"/>
      <c r="J973" s="3"/>
      <c r="K973" s="3"/>
      <c r="L973" s="145"/>
    </row>
    <row r="974" spans="1:12" ht="14.25">
      <c r="A974" s="3"/>
      <c r="B974" s="3"/>
      <c r="C974" s="3"/>
      <c r="D974" s="142"/>
      <c r="E974" s="3"/>
      <c r="F974" s="145"/>
      <c r="G974" s="145"/>
      <c r="H974" s="145"/>
      <c r="I974" s="3"/>
      <c r="J974" s="3"/>
      <c r="K974" s="3"/>
      <c r="L974" s="145"/>
    </row>
    <row r="975" spans="1:12" ht="14.25">
      <c r="A975" s="3"/>
      <c r="B975" s="3"/>
      <c r="C975" s="3"/>
      <c r="D975" s="142"/>
      <c r="E975" s="3"/>
      <c r="F975" s="145"/>
      <c r="G975" s="145"/>
      <c r="H975" s="145"/>
      <c r="I975" s="3"/>
      <c r="J975" s="3"/>
      <c r="K975" s="3"/>
      <c r="L975" s="145"/>
    </row>
    <row r="976" spans="1:12" ht="14.25">
      <c r="A976" s="3"/>
      <c r="B976" s="3"/>
      <c r="C976" s="3"/>
      <c r="D976" s="142"/>
      <c r="E976" s="3"/>
      <c r="F976" s="145"/>
      <c r="G976" s="145"/>
      <c r="H976" s="145"/>
      <c r="I976" s="3"/>
      <c r="J976" s="3"/>
      <c r="K976" s="3"/>
      <c r="L976" s="145"/>
    </row>
    <row r="977" spans="1:12" ht="14.25">
      <c r="A977" s="3"/>
      <c r="B977" s="3"/>
      <c r="C977" s="3"/>
      <c r="D977" s="142"/>
      <c r="E977" s="3"/>
      <c r="F977" s="145"/>
      <c r="G977" s="145"/>
      <c r="H977" s="145"/>
      <c r="I977" s="3"/>
      <c r="J977" s="3"/>
      <c r="K977" s="3"/>
      <c r="L977" s="145"/>
    </row>
    <row r="978" spans="1:12" ht="14.25">
      <c r="A978" s="3"/>
      <c r="B978" s="3"/>
      <c r="C978" s="3"/>
      <c r="D978" s="142"/>
      <c r="E978" s="3"/>
      <c r="F978" s="145"/>
      <c r="G978" s="145"/>
      <c r="H978" s="145"/>
      <c r="I978" s="3"/>
      <c r="J978" s="3"/>
      <c r="K978" s="3"/>
      <c r="L978" s="145"/>
    </row>
    <row r="979" spans="1:12" ht="14.25">
      <c r="A979" s="3"/>
      <c r="B979" s="3"/>
      <c r="C979" s="3"/>
      <c r="D979" s="142"/>
      <c r="E979" s="3"/>
      <c r="F979" s="145"/>
      <c r="G979" s="145"/>
      <c r="H979" s="145"/>
      <c r="I979" s="3"/>
      <c r="J979" s="3"/>
      <c r="K979" s="3"/>
      <c r="L979" s="145"/>
    </row>
    <row r="980" spans="1:12" ht="14.25">
      <c r="A980" s="3"/>
      <c r="B980" s="3"/>
      <c r="C980" s="3"/>
      <c r="D980" s="142"/>
      <c r="E980" s="3"/>
      <c r="F980" s="145"/>
      <c r="G980" s="145"/>
      <c r="H980" s="145"/>
      <c r="I980" s="3"/>
      <c r="J980" s="3"/>
      <c r="K980" s="3"/>
      <c r="L980" s="145"/>
    </row>
    <row r="981" spans="1:12" ht="14.25">
      <c r="A981" s="3"/>
      <c r="B981" s="3"/>
      <c r="C981" s="3"/>
      <c r="D981" s="142"/>
      <c r="E981" s="3"/>
      <c r="F981" s="145"/>
      <c r="G981" s="145"/>
      <c r="H981" s="145"/>
      <c r="I981" s="3"/>
      <c r="J981" s="3"/>
      <c r="K981" s="3"/>
      <c r="L981" s="145"/>
    </row>
    <row r="982" spans="1:12" ht="14.25">
      <c r="A982" s="3"/>
      <c r="B982" s="3"/>
      <c r="C982" s="3"/>
      <c r="D982" s="142"/>
      <c r="E982" s="3"/>
      <c r="F982" s="145"/>
      <c r="G982" s="145"/>
      <c r="H982" s="145"/>
      <c r="I982" s="3"/>
      <c r="J982" s="3"/>
      <c r="K982" s="3"/>
      <c r="L982" s="145"/>
    </row>
    <row r="983" spans="1:12" ht="14.25">
      <c r="A983" s="3"/>
      <c r="B983" s="3"/>
      <c r="C983" s="3"/>
      <c r="D983" s="142"/>
      <c r="E983" s="3"/>
      <c r="F983" s="145"/>
      <c r="G983" s="145"/>
      <c r="H983" s="145"/>
      <c r="I983" s="3"/>
      <c r="J983" s="3"/>
      <c r="K983" s="3"/>
      <c r="L983" s="145"/>
    </row>
    <row r="984" spans="1:12" ht="14.25">
      <c r="A984" s="3"/>
      <c r="B984" s="3"/>
      <c r="C984" s="3"/>
      <c r="D984" s="142"/>
      <c r="E984" s="3"/>
      <c r="F984" s="145"/>
      <c r="G984" s="145"/>
      <c r="H984" s="145"/>
      <c r="I984" s="3"/>
      <c r="J984" s="3"/>
      <c r="K984" s="3"/>
      <c r="L984" s="145"/>
    </row>
    <row r="985" spans="1:12" ht="14.25">
      <c r="A985" s="3"/>
      <c r="B985" s="3"/>
      <c r="C985" s="3"/>
      <c r="D985" s="142"/>
      <c r="E985" s="3"/>
      <c r="F985" s="145"/>
      <c r="G985" s="145"/>
      <c r="H985" s="145"/>
      <c r="I985" s="3"/>
      <c r="J985" s="3"/>
      <c r="K985" s="3"/>
      <c r="L985" s="145"/>
    </row>
    <row r="986" spans="1:12" ht="14.25">
      <c r="A986" s="3"/>
      <c r="B986" s="3"/>
      <c r="C986" s="3"/>
      <c r="D986" s="142"/>
      <c r="E986" s="3"/>
      <c r="F986" s="145"/>
      <c r="G986" s="145"/>
      <c r="H986" s="145"/>
      <c r="I986" s="3"/>
      <c r="J986" s="3"/>
      <c r="K986" s="3"/>
      <c r="L986" s="145"/>
    </row>
    <row r="987" spans="1:12" ht="14.25">
      <c r="A987" s="3"/>
      <c r="B987" s="3"/>
      <c r="C987" s="3"/>
      <c r="D987" s="142"/>
      <c r="E987" s="3"/>
      <c r="F987" s="145"/>
      <c r="G987" s="145"/>
      <c r="H987" s="145"/>
      <c r="I987" s="3"/>
      <c r="J987" s="3"/>
      <c r="K987" s="3"/>
      <c r="L987" s="145"/>
    </row>
    <row r="988" spans="1:12" ht="14.25">
      <c r="A988" s="3"/>
      <c r="B988" s="3"/>
      <c r="C988" s="3"/>
      <c r="D988" s="142"/>
      <c r="E988" s="3"/>
      <c r="F988" s="145"/>
      <c r="G988" s="145"/>
      <c r="H988" s="145"/>
      <c r="I988" s="3"/>
      <c r="J988" s="3"/>
      <c r="K988" s="3"/>
      <c r="L988" s="145"/>
    </row>
    <row r="989" spans="1:12" ht="14.25">
      <c r="A989" s="3"/>
      <c r="B989" s="3"/>
      <c r="C989" s="3"/>
      <c r="D989" s="142"/>
      <c r="E989" s="3"/>
      <c r="F989" s="145"/>
      <c r="G989" s="145"/>
      <c r="H989" s="145"/>
      <c r="I989" s="3"/>
      <c r="J989" s="3"/>
      <c r="K989" s="3"/>
      <c r="L989" s="145"/>
    </row>
    <row r="990" spans="1:12" ht="14.25">
      <c r="A990" s="3"/>
      <c r="B990" s="3"/>
      <c r="C990" s="3"/>
      <c r="D990" s="142"/>
      <c r="E990" s="3"/>
      <c r="F990" s="145"/>
      <c r="G990" s="145"/>
      <c r="H990" s="145"/>
      <c r="I990" s="3"/>
      <c r="J990" s="3"/>
      <c r="K990" s="3"/>
      <c r="L990" s="145"/>
    </row>
    <row r="991" spans="1:12" ht="14.25">
      <c r="A991" s="3"/>
      <c r="B991" s="3"/>
      <c r="C991" s="3"/>
      <c r="D991" s="142"/>
      <c r="E991" s="3"/>
      <c r="F991" s="145"/>
      <c r="G991" s="145"/>
      <c r="H991" s="145"/>
      <c r="I991" s="3"/>
      <c r="J991" s="3"/>
      <c r="K991" s="3"/>
      <c r="L991" s="145"/>
    </row>
    <row r="992" spans="1:12" ht="14.25">
      <c r="A992" s="3"/>
      <c r="B992" s="3"/>
      <c r="C992" s="3"/>
      <c r="D992" s="142"/>
      <c r="E992" s="3"/>
      <c r="F992" s="145"/>
      <c r="G992" s="145"/>
      <c r="H992" s="145"/>
      <c r="I992" s="3"/>
      <c r="J992" s="3"/>
      <c r="K992" s="3"/>
      <c r="L992" s="145"/>
    </row>
    <row r="993" spans="1:12" ht="14.25">
      <c r="A993" s="3"/>
      <c r="B993" s="3"/>
      <c r="C993" s="3"/>
      <c r="D993" s="142"/>
      <c r="E993" s="3"/>
      <c r="F993" s="145"/>
      <c r="G993" s="145"/>
      <c r="H993" s="145"/>
      <c r="I993" s="3"/>
      <c r="J993" s="3"/>
      <c r="K993" s="3"/>
      <c r="L993" s="145"/>
    </row>
    <row r="994" spans="1:12" ht="14.25">
      <c r="A994" s="3"/>
      <c r="B994" s="3"/>
      <c r="C994" s="3"/>
      <c r="D994" s="142"/>
      <c r="E994" s="3"/>
      <c r="F994" s="145"/>
      <c r="G994" s="145"/>
      <c r="H994" s="145"/>
      <c r="I994" s="3"/>
      <c r="J994" s="3"/>
      <c r="K994" s="3"/>
      <c r="L994" s="145"/>
    </row>
    <row r="995" spans="1:12" ht="14.25">
      <c r="A995" s="3"/>
      <c r="B995" s="3"/>
      <c r="C995" s="3"/>
      <c r="D995" s="142"/>
      <c r="E995" s="3"/>
      <c r="F995" s="145"/>
      <c r="G995" s="145"/>
      <c r="H995" s="145"/>
      <c r="I995" s="3"/>
      <c r="J995" s="3"/>
      <c r="K995" s="3"/>
      <c r="L995" s="145"/>
    </row>
    <row r="996" spans="1:12" ht="14.25">
      <c r="A996" s="3"/>
      <c r="B996" s="3"/>
      <c r="C996" s="3"/>
      <c r="D996" s="142"/>
      <c r="E996" s="3"/>
      <c r="F996" s="145"/>
      <c r="G996" s="145"/>
      <c r="H996" s="145"/>
      <c r="I996" s="3"/>
      <c r="J996" s="3"/>
      <c r="K996" s="3"/>
      <c r="L996" s="145"/>
    </row>
    <row r="997" spans="1:12" ht="14.25">
      <c r="A997" s="3"/>
      <c r="B997" s="3"/>
      <c r="C997" s="3"/>
      <c r="D997" s="142"/>
      <c r="E997" s="3"/>
      <c r="F997" s="145"/>
      <c r="G997" s="145"/>
      <c r="H997" s="145"/>
      <c r="I997" s="3"/>
      <c r="J997" s="3"/>
      <c r="K997" s="3"/>
      <c r="L997" s="145"/>
    </row>
    <row r="998" spans="1:12" ht="14.25">
      <c r="A998" s="3"/>
      <c r="B998" s="3"/>
      <c r="C998" s="3"/>
      <c r="D998" s="142"/>
      <c r="E998" s="3"/>
      <c r="F998" s="145"/>
      <c r="G998" s="145"/>
      <c r="H998" s="145"/>
      <c r="I998" s="3"/>
      <c r="J998" s="3"/>
      <c r="K998" s="3"/>
      <c r="L998" s="145"/>
    </row>
    <row r="999" spans="1:12" ht="14.25">
      <c r="A999" s="3"/>
      <c r="B999" s="3"/>
      <c r="C999" s="3"/>
      <c r="D999" s="142"/>
      <c r="E999" s="3"/>
      <c r="F999" s="145"/>
      <c r="G999" s="145"/>
      <c r="H999" s="145"/>
      <c r="I999" s="3"/>
      <c r="J999" s="3"/>
      <c r="K999" s="3"/>
      <c r="L999" s="145"/>
    </row>
    <row r="1000" spans="1:12" ht="14.25">
      <c r="A1000" s="3"/>
      <c r="B1000" s="3"/>
      <c r="C1000" s="3"/>
      <c r="D1000" s="142"/>
      <c r="E1000" s="3"/>
      <c r="F1000" s="145"/>
      <c r="G1000" s="145"/>
      <c r="H1000" s="145"/>
      <c r="I1000" s="3"/>
      <c r="J1000" s="3"/>
      <c r="K1000" s="3"/>
      <c r="L1000" s="145"/>
    </row>
    <row r="1001" spans="1:12" ht="14.25">
      <c r="A1001" s="3"/>
      <c r="B1001" s="3"/>
      <c r="C1001" s="3"/>
      <c r="D1001" s="142"/>
      <c r="E1001" s="3"/>
      <c r="F1001" s="145"/>
      <c r="G1001" s="145"/>
      <c r="H1001" s="145"/>
      <c r="I1001" s="3"/>
      <c r="J1001" s="3"/>
      <c r="K1001" s="3"/>
      <c r="L1001" s="145"/>
    </row>
    <row r="1002" spans="1:12" ht="14.25">
      <c r="A1002" s="3"/>
      <c r="B1002" s="3"/>
      <c r="C1002" s="3"/>
      <c r="D1002" s="142"/>
      <c r="E1002" s="3"/>
      <c r="F1002" s="145"/>
      <c r="G1002" s="145"/>
      <c r="H1002" s="145"/>
      <c r="I1002" s="3"/>
      <c r="J1002" s="3"/>
      <c r="K1002" s="3"/>
      <c r="L1002" s="145"/>
    </row>
    <row r="1003" spans="1:12" ht="14.25">
      <c r="A1003" s="3"/>
      <c r="B1003" s="3"/>
      <c r="C1003" s="3"/>
      <c r="D1003" s="142"/>
      <c r="E1003" s="3"/>
      <c r="F1003" s="145"/>
      <c r="G1003" s="145"/>
      <c r="H1003" s="145"/>
      <c r="I1003" s="3"/>
      <c r="J1003" s="3"/>
      <c r="K1003" s="3"/>
      <c r="L1003" s="145"/>
    </row>
    <row r="1004" spans="1:12" ht="14.25">
      <c r="A1004" s="3"/>
      <c r="B1004" s="3"/>
      <c r="C1004" s="3"/>
      <c r="D1004" s="142"/>
      <c r="E1004" s="3"/>
      <c r="F1004" s="145"/>
      <c r="G1004" s="145"/>
      <c r="H1004" s="145"/>
      <c r="I1004" s="3"/>
      <c r="J1004" s="3"/>
      <c r="K1004" s="3"/>
      <c r="L1004" s="145"/>
    </row>
    <row r="1005" spans="1:12" ht="14.25">
      <c r="A1005" s="3"/>
      <c r="B1005" s="3"/>
      <c r="C1005" s="3"/>
      <c r="D1005" s="142"/>
      <c r="E1005" s="3"/>
      <c r="F1005" s="145"/>
      <c r="G1005" s="145"/>
      <c r="H1005" s="145"/>
      <c r="I1005" s="3"/>
      <c r="J1005" s="3"/>
      <c r="K1005" s="3"/>
      <c r="L1005" s="145"/>
    </row>
    <row r="1006" spans="1:12" ht="14.25">
      <c r="A1006" s="3"/>
      <c r="B1006" s="3"/>
      <c r="C1006" s="3"/>
      <c r="D1006" s="142"/>
      <c r="E1006" s="3"/>
      <c r="F1006" s="145"/>
      <c r="G1006" s="145"/>
      <c r="H1006" s="145"/>
      <c r="I1006" s="3"/>
      <c r="J1006" s="3"/>
      <c r="K1006" s="3"/>
      <c r="L1006" s="145"/>
    </row>
    <row r="1007" spans="1:12" ht="14.25">
      <c r="A1007" s="3"/>
      <c r="B1007" s="3"/>
      <c r="C1007" s="3"/>
      <c r="D1007" s="142"/>
      <c r="E1007" s="3"/>
      <c r="F1007" s="145"/>
      <c r="G1007" s="145"/>
      <c r="H1007" s="145"/>
      <c r="I1007" s="3"/>
      <c r="J1007" s="3"/>
      <c r="K1007" s="3"/>
      <c r="L1007" s="145"/>
    </row>
    <row r="1008" spans="1:12" ht="14.25">
      <c r="A1008" s="3"/>
      <c r="B1008" s="3"/>
      <c r="C1008" s="3"/>
      <c r="D1008" s="142"/>
      <c r="E1008" s="3"/>
      <c r="F1008" s="145"/>
      <c r="G1008" s="145"/>
      <c r="H1008" s="145"/>
      <c r="I1008" s="3"/>
      <c r="J1008" s="3"/>
      <c r="K1008" s="3"/>
      <c r="L1008" s="145"/>
    </row>
    <row r="1009" spans="1:12" ht="14.25">
      <c r="A1009" s="3"/>
      <c r="B1009" s="3"/>
      <c r="C1009" s="3"/>
      <c r="D1009" s="142"/>
      <c r="E1009" s="3"/>
      <c r="F1009" s="145"/>
      <c r="G1009" s="145"/>
      <c r="H1009" s="145"/>
      <c r="I1009" s="3"/>
      <c r="J1009" s="3"/>
      <c r="K1009" s="3"/>
      <c r="L1009" s="145"/>
    </row>
    <row r="1010" spans="1:12" ht="14.25">
      <c r="A1010" s="3"/>
      <c r="B1010" s="3"/>
      <c r="C1010" s="3"/>
      <c r="D1010" s="142"/>
      <c r="E1010" s="3"/>
      <c r="F1010" s="145"/>
      <c r="G1010" s="145"/>
      <c r="H1010" s="145"/>
      <c r="I1010" s="3"/>
      <c r="J1010" s="3"/>
      <c r="K1010" s="3"/>
      <c r="L1010" s="145"/>
    </row>
    <row r="1011" spans="1:12" ht="14.25">
      <c r="A1011" s="3"/>
      <c r="B1011" s="3"/>
      <c r="C1011" s="3"/>
      <c r="D1011" s="142"/>
      <c r="E1011" s="3"/>
      <c r="F1011" s="145"/>
      <c r="G1011" s="145"/>
      <c r="H1011" s="145"/>
      <c r="I1011" s="3"/>
      <c r="J1011" s="3"/>
      <c r="K1011" s="3"/>
      <c r="L1011" s="145"/>
    </row>
    <row r="1012" spans="1:12" ht="14.25">
      <c r="A1012" s="3"/>
      <c r="B1012" s="3"/>
      <c r="C1012" s="3"/>
      <c r="D1012" s="142"/>
      <c r="E1012" s="3"/>
      <c r="F1012" s="145"/>
      <c r="G1012" s="145"/>
      <c r="H1012" s="145"/>
      <c r="I1012" s="3"/>
      <c r="J1012" s="3"/>
      <c r="K1012" s="3"/>
      <c r="L1012" s="145"/>
    </row>
    <row r="1013" spans="1:12" ht="14.25">
      <c r="A1013" s="3"/>
      <c r="B1013" s="3"/>
      <c r="C1013" s="3"/>
      <c r="D1013" s="142"/>
      <c r="E1013" s="3"/>
      <c r="F1013" s="145"/>
      <c r="G1013" s="145"/>
      <c r="H1013" s="145"/>
      <c r="I1013" s="3"/>
      <c r="J1013" s="3"/>
      <c r="K1013" s="3"/>
      <c r="L1013" s="145"/>
    </row>
    <row r="1014" spans="1:12" ht="14.25">
      <c r="A1014" s="3"/>
      <c r="B1014" s="3"/>
      <c r="C1014" s="3"/>
      <c r="D1014" s="142"/>
      <c r="E1014" s="3"/>
      <c r="F1014" s="145"/>
      <c r="G1014" s="145"/>
      <c r="H1014" s="145"/>
      <c r="I1014" s="3"/>
      <c r="J1014" s="3"/>
      <c r="K1014" s="3"/>
      <c r="L1014" s="145"/>
    </row>
    <row r="1015" spans="1:12" ht="14.25">
      <c r="A1015" s="3"/>
      <c r="B1015" s="3"/>
      <c r="C1015" s="3"/>
      <c r="D1015" s="142"/>
      <c r="E1015" s="3"/>
      <c r="F1015" s="145"/>
      <c r="G1015" s="145"/>
      <c r="H1015" s="145"/>
      <c r="I1015" s="3"/>
      <c r="J1015" s="3"/>
      <c r="K1015" s="3"/>
      <c r="L1015" s="145"/>
    </row>
    <row r="1016" spans="1:12" ht="14.25">
      <c r="A1016" s="3"/>
      <c r="B1016" s="3"/>
      <c r="C1016" s="3"/>
      <c r="D1016" s="142"/>
      <c r="E1016" s="3"/>
      <c r="F1016" s="145"/>
      <c r="G1016" s="145"/>
      <c r="H1016" s="145"/>
      <c r="I1016" s="3"/>
      <c r="J1016" s="3"/>
      <c r="K1016" s="3"/>
      <c r="L1016" s="145"/>
    </row>
    <row r="1017" spans="1:12" ht="14.25">
      <c r="A1017" s="3"/>
      <c r="B1017" s="3"/>
      <c r="C1017" s="3"/>
      <c r="D1017" s="142"/>
      <c r="E1017" s="3"/>
      <c r="F1017" s="145"/>
      <c r="G1017" s="145"/>
      <c r="H1017" s="145"/>
      <c r="I1017" s="3"/>
      <c r="J1017" s="3"/>
      <c r="K1017" s="3"/>
      <c r="L1017" s="145"/>
    </row>
    <row r="1018" spans="1:12" ht="14.25">
      <c r="A1018" s="3"/>
      <c r="B1018" s="3"/>
      <c r="C1018" s="3"/>
      <c r="D1018" s="142"/>
      <c r="E1018" s="3"/>
      <c r="F1018" s="145"/>
      <c r="G1018" s="145"/>
      <c r="H1018" s="145"/>
      <c r="I1018" s="3"/>
      <c r="J1018" s="3"/>
      <c r="K1018" s="3"/>
      <c r="L1018" s="145"/>
    </row>
    <row r="1019" spans="1:12" ht="14.25">
      <c r="A1019" s="3"/>
      <c r="B1019" s="3"/>
      <c r="C1019" s="3"/>
      <c r="D1019" s="142"/>
      <c r="E1019" s="3"/>
      <c r="F1019" s="145"/>
      <c r="G1019" s="145"/>
      <c r="H1019" s="145"/>
      <c r="I1019" s="3"/>
      <c r="J1019" s="3"/>
      <c r="K1019" s="3"/>
      <c r="L1019" s="145"/>
    </row>
    <row r="1020" spans="1:12" ht="14.25">
      <c r="A1020" s="3"/>
      <c r="B1020" s="3"/>
      <c r="C1020" s="3"/>
      <c r="D1020" s="142"/>
      <c r="E1020" s="3"/>
      <c r="F1020" s="145"/>
      <c r="G1020" s="145"/>
      <c r="H1020" s="145"/>
      <c r="I1020" s="3"/>
      <c r="J1020" s="3"/>
      <c r="K1020" s="3"/>
      <c r="L1020" s="145"/>
    </row>
    <row r="1021" spans="1:12" ht="14.25">
      <c r="A1021" s="3"/>
      <c r="B1021" s="3"/>
      <c r="C1021" s="3"/>
      <c r="D1021" s="142"/>
      <c r="E1021" s="3"/>
      <c r="F1021" s="145"/>
      <c r="G1021" s="145"/>
      <c r="H1021" s="145"/>
      <c r="I1021" s="3"/>
      <c r="J1021" s="3"/>
      <c r="K1021" s="3"/>
      <c r="L1021" s="145"/>
    </row>
    <row r="1022" spans="1:12" ht="14.25">
      <c r="A1022" s="3"/>
      <c r="B1022" s="3"/>
      <c r="C1022" s="3"/>
      <c r="D1022" s="142"/>
      <c r="E1022" s="3"/>
      <c r="F1022" s="145"/>
      <c r="G1022" s="145"/>
      <c r="H1022" s="145"/>
      <c r="I1022" s="3"/>
      <c r="J1022" s="3"/>
      <c r="K1022" s="3"/>
      <c r="L1022" s="145"/>
    </row>
    <row r="1023" spans="1:12" ht="14.25">
      <c r="A1023" s="3"/>
      <c r="B1023" s="3"/>
      <c r="C1023" s="3"/>
      <c r="D1023" s="142"/>
      <c r="E1023" s="3"/>
      <c r="F1023" s="145"/>
      <c r="G1023" s="145"/>
      <c r="H1023" s="145"/>
      <c r="I1023" s="3"/>
      <c r="J1023" s="3"/>
      <c r="K1023" s="3"/>
      <c r="L1023" s="145"/>
    </row>
    <row r="1024" spans="1:12" ht="14.25">
      <c r="A1024" s="3"/>
      <c r="B1024" s="3"/>
      <c r="C1024" s="3"/>
      <c r="D1024" s="142"/>
      <c r="E1024" s="3"/>
      <c r="F1024" s="145"/>
      <c r="G1024" s="145"/>
      <c r="H1024" s="145"/>
      <c r="I1024" s="3"/>
      <c r="J1024" s="3"/>
      <c r="K1024" s="3"/>
      <c r="L1024" s="145"/>
    </row>
    <row r="1025" spans="1:12" ht="14.25">
      <c r="A1025" s="3"/>
      <c r="B1025" s="3"/>
      <c r="C1025" s="3"/>
      <c r="D1025" s="142"/>
      <c r="E1025" s="3"/>
      <c r="F1025" s="145"/>
      <c r="G1025" s="145"/>
      <c r="H1025" s="145"/>
      <c r="I1025" s="3"/>
      <c r="J1025" s="3"/>
      <c r="K1025" s="3"/>
      <c r="L1025" s="145"/>
    </row>
    <row r="1026" spans="1:12" ht="14.25">
      <c r="A1026" s="3"/>
      <c r="B1026" s="3"/>
      <c r="C1026" s="3"/>
      <c r="D1026" s="142"/>
      <c r="E1026" s="3"/>
      <c r="F1026" s="145"/>
      <c r="G1026" s="145"/>
      <c r="H1026" s="145"/>
      <c r="I1026" s="3"/>
      <c r="J1026" s="3"/>
      <c r="K1026" s="3"/>
      <c r="L1026" s="145"/>
    </row>
    <row r="1027" spans="1:12" ht="14.25">
      <c r="A1027" s="3"/>
      <c r="B1027" s="3"/>
      <c r="C1027" s="3"/>
      <c r="D1027" s="142"/>
      <c r="E1027" s="3"/>
      <c r="F1027" s="145"/>
      <c r="G1027" s="145"/>
      <c r="H1027" s="145"/>
      <c r="I1027" s="3"/>
      <c r="J1027" s="3"/>
      <c r="K1027" s="3"/>
      <c r="L1027" s="145"/>
    </row>
    <row r="1028" spans="1:12" ht="14.25">
      <c r="A1028" s="3"/>
      <c r="B1028" s="3"/>
      <c r="C1028" s="3"/>
      <c r="D1028" s="142"/>
      <c r="E1028" s="3"/>
      <c r="F1028" s="145"/>
      <c r="G1028" s="145"/>
      <c r="H1028" s="145"/>
      <c r="I1028" s="3"/>
      <c r="J1028" s="3"/>
      <c r="K1028" s="3"/>
      <c r="L1028" s="145"/>
    </row>
    <row r="1029" spans="1:12" ht="14.25">
      <c r="A1029" s="3"/>
      <c r="B1029" s="3"/>
      <c r="C1029" s="3"/>
      <c r="D1029" s="142"/>
      <c r="E1029" s="3"/>
      <c r="F1029" s="145"/>
      <c r="G1029" s="145"/>
      <c r="H1029" s="145"/>
      <c r="I1029" s="3"/>
      <c r="J1029" s="3"/>
      <c r="K1029" s="3"/>
      <c r="L1029" s="145"/>
    </row>
    <row r="1030" spans="1:12" ht="14.25">
      <c r="A1030" s="3"/>
      <c r="B1030" s="3"/>
      <c r="C1030" s="3"/>
      <c r="D1030" s="142"/>
      <c r="E1030" s="3"/>
      <c r="F1030" s="145"/>
      <c r="G1030" s="145"/>
      <c r="H1030" s="145"/>
      <c r="I1030" s="3"/>
      <c r="J1030" s="3"/>
      <c r="K1030" s="3"/>
      <c r="L1030" s="145"/>
    </row>
    <row r="1031" spans="1:12" ht="14.25">
      <c r="A1031" s="3"/>
      <c r="B1031" s="3"/>
      <c r="C1031" s="3"/>
      <c r="D1031" s="142"/>
      <c r="E1031" s="3"/>
      <c r="F1031" s="145"/>
      <c r="G1031" s="145"/>
      <c r="H1031" s="145"/>
      <c r="I1031" s="3"/>
      <c r="J1031" s="3"/>
      <c r="K1031" s="3"/>
      <c r="L1031" s="145"/>
    </row>
    <row r="1032" spans="1:12" ht="14.25">
      <c r="A1032" s="3"/>
      <c r="B1032" s="3"/>
      <c r="C1032" s="3"/>
      <c r="D1032" s="142"/>
      <c r="E1032" s="3"/>
      <c r="F1032" s="145"/>
      <c r="G1032" s="145"/>
      <c r="H1032" s="145"/>
      <c r="I1032" s="3"/>
      <c r="J1032" s="3"/>
      <c r="K1032" s="3"/>
      <c r="L1032" s="145"/>
    </row>
    <row r="1033" spans="1:12" ht="14.25">
      <c r="A1033" s="3"/>
      <c r="B1033" s="3"/>
      <c r="C1033" s="3"/>
      <c r="D1033" s="142"/>
      <c r="E1033" s="3"/>
      <c r="F1033" s="145"/>
      <c r="G1033" s="145"/>
      <c r="H1033" s="145"/>
      <c r="I1033" s="3"/>
      <c r="J1033" s="3"/>
      <c r="K1033" s="3"/>
      <c r="L1033" s="145"/>
    </row>
    <row r="1034" spans="1:12" ht="14.25">
      <c r="A1034" s="3"/>
      <c r="B1034" s="3"/>
      <c r="C1034" s="3"/>
      <c r="D1034" s="142"/>
      <c r="E1034" s="3"/>
      <c r="F1034" s="145"/>
      <c r="G1034" s="145"/>
      <c r="H1034" s="145"/>
      <c r="I1034" s="3"/>
      <c r="J1034" s="3"/>
      <c r="K1034" s="3"/>
      <c r="L1034" s="145"/>
    </row>
    <row r="1035" spans="1:12" ht="14.25">
      <c r="A1035" s="3"/>
      <c r="B1035" s="3"/>
      <c r="C1035" s="3"/>
      <c r="D1035" s="142"/>
      <c r="E1035" s="3"/>
      <c r="F1035" s="145"/>
      <c r="G1035" s="145"/>
      <c r="H1035" s="145"/>
      <c r="I1035" s="3"/>
      <c r="J1035" s="3"/>
      <c r="K1035" s="3"/>
      <c r="L1035" s="145"/>
    </row>
    <row r="1036" spans="1:12" ht="14.25">
      <c r="A1036" s="3"/>
      <c r="B1036" s="3"/>
      <c r="C1036" s="3"/>
      <c r="D1036" s="142"/>
      <c r="E1036" s="3"/>
      <c r="F1036" s="145"/>
      <c r="G1036" s="145"/>
      <c r="H1036" s="145"/>
      <c r="I1036" s="3"/>
      <c r="J1036" s="3"/>
      <c r="K1036" s="3"/>
      <c r="L1036" s="145"/>
    </row>
    <row r="1037" spans="1:12" ht="14.25">
      <c r="A1037" s="3"/>
      <c r="B1037" s="3"/>
      <c r="C1037" s="3"/>
      <c r="D1037" s="142"/>
      <c r="E1037" s="3"/>
      <c r="F1037" s="145"/>
      <c r="G1037" s="145"/>
      <c r="H1037" s="145"/>
      <c r="I1037" s="3"/>
      <c r="J1037" s="3"/>
      <c r="K1037" s="3"/>
      <c r="L1037" s="145"/>
    </row>
    <row r="1038" spans="1:12" ht="14.25">
      <c r="A1038" s="3"/>
      <c r="B1038" s="3"/>
      <c r="C1038" s="3"/>
      <c r="D1038" s="142"/>
      <c r="E1038" s="3"/>
      <c r="F1038" s="145"/>
      <c r="G1038" s="145"/>
      <c r="H1038" s="145"/>
      <c r="I1038" s="3"/>
      <c r="J1038" s="3"/>
      <c r="K1038" s="3"/>
      <c r="L1038" s="145"/>
    </row>
    <row r="1039" spans="1:12" ht="14.25">
      <c r="A1039" s="3"/>
      <c r="B1039" s="3"/>
      <c r="C1039" s="3"/>
      <c r="D1039" s="142"/>
      <c r="E1039" s="3"/>
      <c r="F1039" s="145"/>
      <c r="G1039" s="145"/>
      <c r="H1039" s="145"/>
      <c r="I1039" s="3"/>
      <c r="J1039" s="3"/>
      <c r="K1039" s="3"/>
      <c r="L1039" s="145"/>
    </row>
    <row r="1040" spans="1:12" ht="14.25">
      <c r="A1040" s="3"/>
      <c r="B1040" s="3"/>
      <c r="C1040" s="3"/>
      <c r="D1040" s="142"/>
      <c r="E1040" s="3"/>
      <c r="F1040" s="145"/>
      <c r="G1040" s="145"/>
      <c r="H1040" s="145"/>
      <c r="I1040" s="3"/>
      <c r="J1040" s="3"/>
      <c r="K1040" s="3"/>
      <c r="L1040" s="145"/>
    </row>
    <row r="1041" spans="1:12" ht="14.25">
      <c r="A1041" s="3"/>
      <c r="B1041" s="3"/>
      <c r="C1041" s="3"/>
      <c r="D1041" s="142"/>
      <c r="E1041" s="3"/>
      <c r="F1041" s="145"/>
      <c r="G1041" s="145"/>
      <c r="H1041" s="145"/>
      <c r="I1041" s="3"/>
      <c r="J1041" s="3"/>
      <c r="K1041" s="3"/>
      <c r="L1041" s="145"/>
    </row>
    <row r="1042" spans="1:12" ht="14.25">
      <c r="A1042" s="3"/>
      <c r="B1042" s="3"/>
      <c r="C1042" s="3"/>
      <c r="D1042" s="142"/>
      <c r="E1042" s="3"/>
      <c r="F1042" s="145"/>
      <c r="G1042" s="145"/>
      <c r="H1042" s="145"/>
      <c r="I1042" s="3"/>
      <c r="J1042" s="3"/>
      <c r="K1042" s="3"/>
      <c r="L1042" s="145"/>
    </row>
    <row r="1043" spans="1:12" ht="14.25">
      <c r="A1043" s="3"/>
      <c r="B1043" s="3"/>
      <c r="C1043" s="3"/>
      <c r="D1043" s="142"/>
      <c r="E1043" s="3"/>
      <c r="F1043" s="145"/>
      <c r="G1043" s="145"/>
      <c r="H1043" s="145"/>
      <c r="I1043" s="3"/>
      <c r="J1043" s="3"/>
      <c r="K1043" s="3"/>
      <c r="L1043" s="145"/>
    </row>
    <row r="1044" spans="1:12" ht="14.25">
      <c r="A1044" s="3"/>
      <c r="B1044" s="3"/>
      <c r="C1044" s="3"/>
      <c r="D1044" s="142"/>
      <c r="E1044" s="3"/>
      <c r="F1044" s="145"/>
      <c r="G1044" s="145"/>
      <c r="H1044" s="145"/>
      <c r="I1044" s="3"/>
      <c r="J1044" s="3"/>
      <c r="K1044" s="3"/>
      <c r="L1044" s="145"/>
    </row>
    <row r="1045" spans="1:12" ht="14.25">
      <c r="A1045" s="3"/>
      <c r="B1045" s="3"/>
      <c r="C1045" s="3"/>
      <c r="D1045" s="142"/>
      <c r="E1045" s="3"/>
      <c r="F1045" s="145"/>
      <c r="G1045" s="145"/>
      <c r="H1045" s="145"/>
      <c r="I1045" s="3"/>
      <c r="J1045" s="3"/>
      <c r="K1045" s="3"/>
      <c r="L1045" s="145"/>
    </row>
    <row r="1046" spans="1:12" ht="14.25">
      <c r="A1046" s="3"/>
      <c r="B1046" s="3"/>
      <c r="C1046" s="3"/>
      <c r="D1046" s="142"/>
      <c r="E1046" s="3"/>
      <c r="F1046" s="145"/>
      <c r="G1046" s="145"/>
      <c r="H1046" s="145"/>
      <c r="I1046" s="3"/>
      <c r="J1046" s="3"/>
      <c r="K1046" s="3"/>
      <c r="L1046" s="145"/>
    </row>
    <row r="1047" spans="1:12" ht="14.25">
      <c r="A1047" s="3"/>
      <c r="B1047" s="3"/>
      <c r="C1047" s="3"/>
      <c r="D1047" s="142"/>
      <c r="E1047" s="3"/>
      <c r="F1047" s="145"/>
      <c r="G1047" s="145"/>
      <c r="H1047" s="145"/>
      <c r="I1047" s="3"/>
      <c r="J1047" s="3"/>
      <c r="K1047" s="3"/>
      <c r="L1047" s="145"/>
    </row>
    <row r="1048" spans="1:12" ht="14.25">
      <c r="A1048" s="3"/>
      <c r="B1048" s="3"/>
      <c r="C1048" s="3"/>
      <c r="D1048" s="142"/>
      <c r="E1048" s="3"/>
      <c r="F1048" s="145"/>
      <c r="G1048" s="145"/>
      <c r="H1048" s="145"/>
      <c r="I1048" s="3"/>
      <c r="J1048" s="3"/>
      <c r="K1048" s="3"/>
      <c r="L1048" s="145"/>
    </row>
    <row r="1049" spans="1:12" ht="14.25">
      <c r="A1049" s="3"/>
      <c r="B1049" s="3"/>
      <c r="C1049" s="3"/>
      <c r="D1049" s="142"/>
      <c r="E1049" s="3"/>
      <c r="F1049" s="145"/>
      <c r="G1049" s="145"/>
      <c r="H1049" s="145"/>
      <c r="I1049" s="3"/>
      <c r="J1049" s="3"/>
      <c r="K1049" s="3"/>
      <c r="L1049" s="145"/>
    </row>
    <row r="1050" spans="1:12" ht="14.25">
      <c r="A1050" s="3"/>
      <c r="B1050" s="3"/>
      <c r="C1050" s="3"/>
      <c r="D1050" s="142"/>
      <c r="E1050" s="3"/>
      <c r="F1050" s="145"/>
      <c r="G1050" s="145"/>
      <c r="H1050" s="145"/>
      <c r="I1050" s="3"/>
      <c r="J1050" s="3"/>
      <c r="K1050" s="3"/>
      <c r="L1050" s="145"/>
    </row>
    <row r="1051" spans="1:12" ht="14.25">
      <c r="A1051" s="3"/>
      <c r="B1051" s="3"/>
      <c r="C1051" s="3"/>
      <c r="D1051" s="142"/>
      <c r="E1051" s="3"/>
      <c r="F1051" s="145"/>
      <c r="G1051" s="145"/>
      <c r="H1051" s="145"/>
      <c r="I1051" s="3"/>
      <c r="J1051" s="3"/>
      <c r="K1051" s="3"/>
      <c r="L1051" s="145"/>
    </row>
    <row r="1052" spans="1:12" ht="14.25">
      <c r="A1052" s="3"/>
      <c r="B1052" s="3"/>
      <c r="C1052" s="3"/>
      <c r="D1052" s="142"/>
      <c r="E1052" s="3"/>
      <c r="F1052" s="145"/>
      <c r="G1052" s="145"/>
      <c r="H1052" s="145"/>
      <c r="I1052" s="3"/>
      <c r="J1052" s="3"/>
      <c r="K1052" s="3"/>
      <c r="L1052" s="145"/>
    </row>
    <row r="1053" spans="1:12" ht="14.25">
      <c r="A1053" s="3"/>
      <c r="B1053" s="3"/>
      <c r="C1053" s="3"/>
      <c r="D1053" s="142"/>
      <c r="E1053" s="3"/>
      <c r="F1053" s="145"/>
      <c r="G1053" s="145"/>
      <c r="H1053" s="145"/>
      <c r="I1053" s="3"/>
      <c r="J1053" s="3"/>
      <c r="K1053" s="3"/>
      <c r="L1053" s="145"/>
    </row>
    <row r="1054" spans="1:12" ht="14.25">
      <c r="A1054" s="3"/>
      <c r="B1054" s="3"/>
      <c r="C1054" s="3"/>
      <c r="D1054" s="142"/>
      <c r="E1054" s="3"/>
      <c r="F1054" s="145"/>
      <c r="G1054" s="145"/>
      <c r="H1054" s="145"/>
      <c r="I1054" s="3"/>
      <c r="J1054" s="3"/>
      <c r="K1054" s="3"/>
      <c r="L1054" s="145"/>
    </row>
    <row r="1055" spans="1:12" ht="14.25">
      <c r="A1055" s="3"/>
      <c r="B1055" s="3"/>
      <c r="C1055" s="3"/>
      <c r="D1055" s="142"/>
      <c r="E1055" s="3"/>
      <c r="F1055" s="145"/>
      <c r="G1055" s="145"/>
      <c r="H1055" s="145"/>
      <c r="I1055" s="3"/>
      <c r="J1055" s="3"/>
      <c r="K1055" s="3"/>
      <c r="L1055" s="145"/>
    </row>
    <row r="1056" spans="1:12" ht="14.25">
      <c r="A1056" s="3"/>
      <c r="B1056" s="3"/>
      <c r="C1056" s="3"/>
      <c r="D1056" s="142"/>
      <c r="E1056" s="3"/>
      <c r="F1056" s="145"/>
      <c r="G1056" s="145"/>
      <c r="H1056" s="145"/>
      <c r="I1056" s="3"/>
      <c r="J1056" s="3"/>
      <c r="K1056" s="3"/>
      <c r="L1056" s="145"/>
    </row>
    <row r="1057" spans="1:12" ht="14.25">
      <c r="A1057" s="3"/>
      <c r="B1057" s="3"/>
      <c r="C1057" s="3"/>
      <c r="D1057" s="142"/>
      <c r="E1057" s="3"/>
      <c r="F1057" s="145"/>
      <c r="G1057" s="145"/>
      <c r="H1057" s="145"/>
      <c r="I1057" s="3"/>
      <c r="J1057" s="3"/>
      <c r="K1057" s="3"/>
      <c r="L1057" s="145"/>
    </row>
    <row r="1058" spans="1:12" ht="14.25">
      <c r="A1058" s="3"/>
      <c r="B1058" s="3"/>
      <c r="C1058" s="3"/>
      <c r="D1058" s="142"/>
      <c r="E1058" s="3"/>
      <c r="F1058" s="145"/>
      <c r="G1058" s="145"/>
      <c r="H1058" s="145"/>
      <c r="I1058" s="3"/>
      <c r="J1058" s="3"/>
      <c r="K1058" s="3"/>
      <c r="L1058" s="145"/>
    </row>
    <row r="1059" spans="1:12" ht="14.25">
      <c r="A1059" s="3"/>
      <c r="B1059" s="3"/>
      <c r="C1059" s="3"/>
      <c r="D1059" s="142"/>
      <c r="E1059" s="3"/>
      <c r="F1059" s="145"/>
      <c r="G1059" s="145"/>
      <c r="H1059" s="145"/>
      <c r="I1059" s="3"/>
      <c r="J1059" s="3"/>
      <c r="K1059" s="3"/>
      <c r="L1059" s="145"/>
    </row>
    <row r="1060" spans="1:12" ht="14.25">
      <c r="A1060" s="3"/>
      <c r="B1060" s="3"/>
      <c r="C1060" s="3"/>
      <c r="D1060" s="142"/>
      <c r="E1060" s="3"/>
      <c r="F1060" s="145"/>
      <c r="G1060" s="145"/>
      <c r="H1060" s="145"/>
      <c r="I1060" s="3"/>
      <c r="J1060" s="3"/>
      <c r="K1060" s="3"/>
      <c r="L1060" s="145"/>
    </row>
    <row r="1061" spans="1:12" ht="14.25">
      <c r="A1061" s="3"/>
      <c r="B1061" s="3"/>
      <c r="C1061" s="3"/>
      <c r="D1061" s="142"/>
      <c r="E1061" s="3"/>
      <c r="F1061" s="145"/>
      <c r="G1061" s="145"/>
      <c r="H1061" s="145"/>
      <c r="I1061" s="3"/>
      <c r="J1061" s="3"/>
      <c r="K1061" s="3"/>
      <c r="L1061" s="145"/>
    </row>
    <row r="1062" spans="1:12" ht="14.25">
      <c r="A1062" s="3"/>
      <c r="B1062" s="3"/>
      <c r="C1062" s="3"/>
      <c r="D1062" s="142"/>
      <c r="E1062" s="3"/>
      <c r="F1062" s="145"/>
      <c r="G1062" s="145"/>
      <c r="H1062" s="145"/>
      <c r="I1062" s="3"/>
      <c r="J1062" s="3"/>
      <c r="K1062" s="3"/>
      <c r="L1062" s="145"/>
    </row>
    <row r="1063" spans="1:12" ht="14.25">
      <c r="A1063" s="3"/>
      <c r="B1063" s="3"/>
      <c r="C1063" s="3"/>
      <c r="D1063" s="142"/>
      <c r="E1063" s="3"/>
      <c r="F1063" s="145"/>
      <c r="G1063" s="145"/>
      <c r="H1063" s="145"/>
      <c r="I1063" s="3"/>
      <c r="J1063" s="3"/>
      <c r="K1063" s="3"/>
      <c r="L1063" s="145"/>
    </row>
    <row r="1064" spans="1:12" ht="14.25">
      <c r="A1064" s="3"/>
      <c r="B1064" s="3"/>
      <c r="C1064" s="3"/>
      <c r="D1064" s="142"/>
      <c r="E1064" s="3"/>
      <c r="F1064" s="145"/>
      <c r="G1064" s="145"/>
      <c r="H1064" s="145"/>
      <c r="I1064" s="3"/>
      <c r="J1064" s="3"/>
      <c r="K1064" s="3"/>
      <c r="L1064" s="145"/>
    </row>
    <row r="1065" spans="1:12" ht="14.25">
      <c r="A1065" s="3"/>
      <c r="B1065" s="3"/>
      <c r="C1065" s="3"/>
      <c r="D1065" s="142"/>
      <c r="E1065" s="3"/>
      <c r="F1065" s="145"/>
      <c r="G1065" s="145"/>
      <c r="H1065" s="145"/>
      <c r="I1065" s="3"/>
      <c r="J1065" s="3"/>
      <c r="K1065" s="3"/>
      <c r="L1065" s="145"/>
    </row>
    <row r="1066" spans="1:12" ht="14.25">
      <c r="A1066" s="3"/>
      <c r="B1066" s="3"/>
      <c r="C1066" s="3"/>
      <c r="D1066" s="142"/>
      <c r="E1066" s="3"/>
      <c r="F1066" s="145"/>
      <c r="G1066" s="145"/>
      <c r="H1066" s="145"/>
      <c r="I1066" s="3"/>
      <c r="J1066" s="3"/>
      <c r="K1066" s="3"/>
      <c r="L1066" s="145"/>
    </row>
    <row r="1067" spans="1:12" ht="14.25">
      <c r="A1067" s="3"/>
      <c r="B1067" s="3"/>
      <c r="C1067" s="3"/>
      <c r="D1067" s="142"/>
      <c r="E1067" s="3"/>
      <c r="F1067" s="145"/>
      <c r="G1067" s="145"/>
      <c r="H1067" s="145"/>
      <c r="I1067" s="3"/>
      <c r="J1067" s="3"/>
      <c r="K1067" s="3"/>
      <c r="L1067" s="145"/>
    </row>
    <row r="1068" spans="1:12" ht="14.25">
      <c r="A1068" s="3"/>
      <c r="B1068" s="3"/>
      <c r="C1068" s="3"/>
      <c r="D1068" s="142"/>
      <c r="E1068" s="3"/>
      <c r="F1068" s="145"/>
      <c r="G1068" s="145"/>
      <c r="H1068" s="145"/>
      <c r="I1068" s="3"/>
      <c r="J1068" s="3"/>
      <c r="K1068" s="3"/>
      <c r="L1068" s="145"/>
    </row>
    <row r="1069" spans="1:12" ht="14.25">
      <c r="A1069" s="3"/>
      <c r="B1069" s="3"/>
      <c r="C1069" s="3"/>
      <c r="D1069" s="142"/>
      <c r="E1069" s="3"/>
      <c r="F1069" s="145"/>
      <c r="G1069" s="145"/>
      <c r="H1069" s="145"/>
      <c r="I1069" s="3"/>
      <c r="J1069" s="3"/>
      <c r="K1069" s="3"/>
      <c r="L1069" s="145"/>
    </row>
    <row r="1070" spans="1:12" ht="14.25">
      <c r="A1070" s="3"/>
      <c r="B1070" s="3"/>
      <c r="C1070" s="3"/>
      <c r="D1070" s="142"/>
      <c r="E1070" s="3"/>
      <c r="F1070" s="145"/>
      <c r="G1070" s="145"/>
      <c r="H1070" s="145"/>
      <c r="I1070" s="3"/>
      <c r="J1070" s="3"/>
      <c r="K1070" s="3"/>
      <c r="L1070" s="145"/>
    </row>
    <row r="1071" spans="1:12" ht="14.25">
      <c r="A1071" s="3"/>
      <c r="B1071" s="3"/>
      <c r="C1071" s="3"/>
      <c r="D1071" s="142"/>
      <c r="E1071" s="3"/>
      <c r="F1071" s="145"/>
      <c r="G1071" s="145"/>
      <c r="H1071" s="145"/>
      <c r="I1071" s="3"/>
      <c r="J1071" s="3"/>
      <c r="K1071" s="3"/>
      <c r="L1071" s="145"/>
    </row>
    <row r="1072" spans="1:12" ht="14.25">
      <c r="A1072" s="3"/>
      <c r="B1072" s="3"/>
      <c r="C1072" s="3"/>
      <c r="D1072" s="142"/>
      <c r="E1072" s="3"/>
      <c r="F1072" s="145"/>
      <c r="G1072" s="145"/>
      <c r="H1072" s="145"/>
      <c r="I1072" s="3"/>
      <c r="J1072" s="3"/>
      <c r="K1072" s="3"/>
      <c r="L1072" s="145"/>
    </row>
    <row r="1073" spans="1:12" ht="14.25">
      <c r="A1073" s="3"/>
      <c r="B1073" s="3"/>
      <c r="C1073" s="3"/>
      <c r="D1073" s="142"/>
      <c r="E1073" s="3"/>
      <c r="F1073" s="145"/>
      <c r="G1073" s="145"/>
      <c r="H1073" s="145"/>
      <c r="I1073" s="3"/>
      <c r="J1073" s="3"/>
      <c r="K1073" s="3"/>
      <c r="L1073" s="145"/>
    </row>
    <row r="1074" spans="1:12" ht="14.25">
      <c r="A1074" s="3"/>
      <c r="B1074" s="3"/>
      <c r="C1074" s="3"/>
      <c r="D1074" s="142"/>
      <c r="E1074" s="3"/>
      <c r="F1074" s="145"/>
      <c r="G1074" s="145"/>
      <c r="H1074" s="145"/>
      <c r="I1074" s="3"/>
      <c r="J1074" s="3"/>
      <c r="K1074" s="3"/>
      <c r="L1074" s="145"/>
    </row>
    <row r="1075" spans="1:12" ht="14.25">
      <c r="A1075" s="3"/>
      <c r="B1075" s="3"/>
      <c r="C1075" s="3"/>
      <c r="D1075" s="142"/>
      <c r="E1075" s="3"/>
      <c r="F1075" s="145"/>
      <c r="G1075" s="145"/>
      <c r="H1075" s="145"/>
      <c r="I1075" s="3"/>
      <c r="J1075" s="3"/>
      <c r="K1075" s="3"/>
      <c r="L1075" s="145"/>
    </row>
    <row r="1076" spans="1:12" ht="14.25">
      <c r="A1076" s="3"/>
      <c r="B1076" s="3"/>
      <c r="C1076" s="3"/>
      <c r="D1076" s="142"/>
      <c r="E1076" s="3"/>
      <c r="F1076" s="145"/>
      <c r="G1076" s="145"/>
      <c r="H1076" s="145"/>
      <c r="I1076" s="3"/>
      <c r="J1076" s="3"/>
      <c r="K1076" s="3"/>
      <c r="L1076" s="145"/>
    </row>
    <row r="1077" spans="1:12" ht="14.25">
      <c r="A1077" s="3"/>
      <c r="B1077" s="3"/>
      <c r="C1077" s="3"/>
      <c r="D1077" s="142"/>
      <c r="E1077" s="3"/>
      <c r="F1077" s="145"/>
      <c r="G1077" s="145"/>
      <c r="H1077" s="145"/>
      <c r="I1077" s="3"/>
      <c r="J1077" s="3"/>
      <c r="K1077" s="3"/>
      <c r="L1077" s="145"/>
    </row>
    <row r="1078" spans="1:12" ht="14.25">
      <c r="A1078" s="3"/>
      <c r="B1078" s="3"/>
      <c r="C1078" s="3"/>
      <c r="D1078" s="142"/>
      <c r="E1078" s="3"/>
      <c r="F1078" s="145"/>
      <c r="G1078" s="145"/>
      <c r="H1078" s="145"/>
      <c r="I1078" s="3"/>
      <c r="J1078" s="3"/>
      <c r="K1078" s="3"/>
      <c r="L1078" s="145"/>
    </row>
    <row r="1079" spans="1:12" ht="14.25">
      <c r="A1079" s="3"/>
      <c r="B1079" s="3"/>
      <c r="C1079" s="3"/>
      <c r="D1079" s="142"/>
      <c r="E1079" s="3"/>
      <c r="F1079" s="145"/>
      <c r="G1079" s="145"/>
      <c r="H1079" s="145"/>
      <c r="I1079" s="3"/>
      <c r="J1079" s="3"/>
      <c r="K1079" s="3"/>
      <c r="L1079" s="145"/>
    </row>
    <row r="1080" spans="1:12" ht="14.25">
      <c r="A1080" s="3"/>
      <c r="B1080" s="3"/>
      <c r="C1080" s="3"/>
      <c r="D1080" s="142"/>
      <c r="E1080" s="3"/>
      <c r="F1080" s="145"/>
      <c r="G1080" s="145"/>
      <c r="H1080" s="145"/>
      <c r="I1080" s="3"/>
      <c r="J1080" s="3"/>
      <c r="K1080" s="3"/>
      <c r="L1080" s="145"/>
    </row>
    <row r="1081" spans="1:12" ht="14.25">
      <c r="A1081" s="3"/>
      <c r="B1081" s="3"/>
      <c r="C1081" s="3"/>
      <c r="D1081" s="142"/>
      <c r="E1081" s="3"/>
      <c r="F1081" s="145"/>
      <c r="G1081" s="145"/>
      <c r="H1081" s="145"/>
      <c r="I1081" s="3"/>
      <c r="J1081" s="3"/>
      <c r="K1081" s="3"/>
      <c r="L1081" s="145"/>
    </row>
    <row r="1082" spans="1:12" ht="14.25">
      <c r="A1082" s="3"/>
      <c r="B1082" s="3"/>
      <c r="C1082" s="3"/>
      <c r="D1082" s="142"/>
      <c r="E1082" s="3"/>
      <c r="F1082" s="145"/>
      <c r="G1082" s="145"/>
      <c r="H1082" s="145"/>
      <c r="I1082" s="3"/>
      <c r="J1082" s="3"/>
      <c r="K1082" s="3"/>
      <c r="L1082" s="145"/>
    </row>
    <row r="1083" spans="1:12" ht="14.25">
      <c r="A1083" s="3"/>
      <c r="B1083" s="3"/>
      <c r="C1083" s="3"/>
      <c r="D1083" s="142"/>
      <c r="E1083" s="3"/>
      <c r="F1083" s="145"/>
      <c r="G1083" s="145"/>
      <c r="H1083" s="145"/>
      <c r="I1083" s="3"/>
      <c r="J1083" s="3"/>
      <c r="K1083" s="3"/>
      <c r="L1083" s="145"/>
    </row>
    <row r="1084" spans="1:12" ht="14.25">
      <c r="A1084" s="3"/>
      <c r="B1084" s="3"/>
      <c r="C1084" s="3"/>
      <c r="D1084" s="142"/>
      <c r="E1084" s="3"/>
      <c r="F1084" s="145"/>
      <c r="G1084" s="145"/>
      <c r="H1084" s="145"/>
      <c r="I1084" s="3"/>
      <c r="J1084" s="3"/>
      <c r="K1084" s="3"/>
      <c r="L1084" s="145"/>
    </row>
    <row r="1085" spans="1:12" ht="14.25">
      <c r="A1085" s="3"/>
      <c r="B1085" s="3"/>
      <c r="C1085" s="3"/>
      <c r="D1085" s="142"/>
      <c r="E1085" s="3"/>
      <c r="F1085" s="145"/>
      <c r="G1085" s="145"/>
      <c r="H1085" s="145"/>
      <c r="I1085" s="3"/>
      <c r="J1085" s="3"/>
      <c r="K1085" s="3"/>
      <c r="L1085" s="145"/>
    </row>
    <row r="1086" spans="1:12" ht="14.25">
      <c r="A1086" s="3"/>
      <c r="B1086" s="3"/>
      <c r="C1086" s="3"/>
      <c r="D1086" s="142"/>
      <c r="E1086" s="3"/>
      <c r="F1086" s="145"/>
      <c r="G1086" s="145"/>
      <c r="H1086" s="145"/>
      <c r="I1086" s="3"/>
      <c r="J1086" s="3"/>
      <c r="K1086" s="3"/>
      <c r="L1086" s="145"/>
    </row>
    <row r="1087" spans="1:12" ht="14.25">
      <c r="A1087" s="3"/>
      <c r="B1087" s="3"/>
      <c r="C1087" s="3"/>
      <c r="D1087" s="142"/>
      <c r="E1087" s="3"/>
      <c r="F1087" s="145"/>
      <c r="G1087" s="145"/>
      <c r="H1087" s="145"/>
      <c r="I1087" s="3"/>
      <c r="J1087" s="3"/>
      <c r="K1087" s="3"/>
      <c r="L1087" s="145"/>
    </row>
    <row r="1088" spans="1:12" ht="14.25">
      <c r="A1088" s="3"/>
      <c r="B1088" s="3"/>
      <c r="C1088" s="3"/>
      <c r="D1088" s="142"/>
      <c r="E1088" s="3"/>
      <c r="F1088" s="145"/>
      <c r="G1088" s="145"/>
      <c r="H1088" s="145"/>
      <c r="I1088" s="3"/>
      <c r="J1088" s="3"/>
      <c r="K1088" s="3"/>
      <c r="L1088" s="145"/>
    </row>
    <row r="1089" spans="1:12" ht="14.25">
      <c r="A1089" s="3"/>
      <c r="B1089" s="3"/>
      <c r="C1089" s="3"/>
      <c r="D1089" s="142"/>
      <c r="E1089" s="3"/>
      <c r="F1089" s="145"/>
      <c r="G1089" s="145"/>
      <c r="H1089" s="145"/>
      <c r="I1089" s="3"/>
      <c r="J1089" s="3"/>
      <c r="K1089" s="3"/>
      <c r="L1089" s="145"/>
    </row>
    <row r="1090" spans="1:12" ht="14.25">
      <c r="A1090" s="3"/>
      <c r="B1090" s="3"/>
      <c r="C1090" s="3"/>
      <c r="D1090" s="142"/>
      <c r="E1090" s="3"/>
      <c r="F1090" s="145"/>
      <c r="G1090" s="145"/>
      <c r="H1090" s="145"/>
      <c r="I1090" s="3"/>
      <c r="J1090" s="3"/>
      <c r="K1090" s="3"/>
      <c r="L1090" s="145"/>
    </row>
    <row r="1091" spans="1:12" ht="14.25">
      <c r="A1091" s="3"/>
      <c r="B1091" s="3"/>
      <c r="C1091" s="3"/>
      <c r="D1091" s="142"/>
      <c r="E1091" s="3"/>
      <c r="F1091" s="145"/>
      <c r="G1091" s="145"/>
      <c r="H1091" s="145"/>
      <c r="I1091" s="3"/>
      <c r="J1091" s="3"/>
      <c r="K1091" s="3"/>
    </row>
  </sheetData>
  <mergeCells count="109">
    <mergeCell ref="C147:C176"/>
    <mergeCell ref="A135:A137"/>
    <mergeCell ref="B135:B137"/>
    <mergeCell ref="H135:H136"/>
    <mergeCell ref="I135:I136"/>
    <mergeCell ref="A146:A176"/>
    <mergeCell ref="A179:A181"/>
    <mergeCell ref="B179:B181"/>
    <mergeCell ref="A192:A279"/>
    <mergeCell ref="B192:B279"/>
    <mergeCell ref="B146:B176"/>
    <mergeCell ref="A183:A190"/>
    <mergeCell ref="B183:B190"/>
    <mergeCell ref="C358:C359"/>
    <mergeCell ref="C351:C356"/>
    <mergeCell ref="C180:C181"/>
    <mergeCell ref="C253:C254"/>
    <mergeCell ref="C193:C213"/>
    <mergeCell ref="C215:C222"/>
    <mergeCell ref="C235:C251"/>
    <mergeCell ref="C226:C233"/>
    <mergeCell ref="C278:C279"/>
    <mergeCell ref="B25:B27"/>
    <mergeCell ref="B46:B52"/>
    <mergeCell ref="J135:J136"/>
    <mergeCell ref="K135:K136"/>
    <mergeCell ref="L135:L136"/>
    <mergeCell ref="E135:E136"/>
    <mergeCell ref="C135:C136"/>
    <mergeCell ref="D135:D136"/>
    <mergeCell ref="F135:F136"/>
    <mergeCell ref="G135:G136"/>
    <mergeCell ref="C123:C126"/>
    <mergeCell ref="C73:C95"/>
    <mergeCell ref="C121:C122"/>
    <mergeCell ref="A121:B126"/>
    <mergeCell ref="C41:C44"/>
    <mergeCell ref="A55:A119"/>
    <mergeCell ref="B55:B119"/>
    <mergeCell ref="C56:C66"/>
    <mergeCell ref="C104:C119"/>
    <mergeCell ref="C68:C71"/>
    <mergeCell ref="C99:C102"/>
    <mergeCell ref="L124:L125"/>
    <mergeCell ref="D121:D122"/>
    <mergeCell ref="E121:E122"/>
    <mergeCell ref="F2:I2"/>
    <mergeCell ref="A367:A370"/>
    <mergeCell ref="B367:B370"/>
    <mergeCell ref="C432:C433"/>
    <mergeCell ref="B372:B412"/>
    <mergeCell ref="C386:C399"/>
    <mergeCell ref="A372:A412"/>
    <mergeCell ref="F7:H7"/>
    <mergeCell ref="I7:K7"/>
    <mergeCell ref="F3:I3"/>
    <mergeCell ref="G5:H5"/>
    <mergeCell ref="J6:L6"/>
    <mergeCell ref="A40:A44"/>
    <mergeCell ref="B40:B44"/>
    <mergeCell ref="C269:C276"/>
    <mergeCell ref="C50:C52"/>
    <mergeCell ref="C18:C23"/>
    <mergeCell ref="A11:A23"/>
    <mergeCell ref="B11:B23"/>
    <mergeCell ref="A25:A27"/>
    <mergeCell ref="A46:A52"/>
    <mergeCell ref="A32:A38"/>
    <mergeCell ref="B32:B38"/>
    <mergeCell ref="C35:C37"/>
    <mergeCell ref="A281:A297"/>
    <mergeCell ref="B281:B297"/>
    <mergeCell ref="C334:C349"/>
    <mergeCell ref="C363:C365"/>
    <mergeCell ref="B304:B365"/>
    <mergeCell ref="A304:A365"/>
    <mergeCell ref="C282:C284"/>
    <mergeCell ref="C288:C297"/>
    <mergeCell ref="A521:A529"/>
    <mergeCell ref="B521:B529"/>
    <mergeCell ref="B454:B482"/>
    <mergeCell ref="A454:A482"/>
    <mergeCell ref="C435:C436"/>
    <mergeCell ref="B437:B452"/>
    <mergeCell ref="A437:A452"/>
    <mergeCell ref="C456:C465"/>
    <mergeCell ref="C522:C529"/>
    <mergeCell ref="C467:C482"/>
    <mergeCell ref="C438:C452"/>
    <mergeCell ref="C504:C519"/>
    <mergeCell ref="C373:C384"/>
    <mergeCell ref="C403:C408"/>
    <mergeCell ref="C312:C324"/>
    <mergeCell ref="C307:C310"/>
    <mergeCell ref="F121:F122"/>
    <mergeCell ref="G121:G122"/>
    <mergeCell ref="H121:H122"/>
    <mergeCell ref="I121:I122"/>
    <mergeCell ref="J121:J122"/>
    <mergeCell ref="K121:K122"/>
    <mergeCell ref="L121:L122"/>
    <mergeCell ref="D124:D125"/>
    <mergeCell ref="E124:E125"/>
    <mergeCell ref="F124:F125"/>
    <mergeCell ref="G124:G125"/>
    <mergeCell ref="H124:H125"/>
    <mergeCell ref="I124:I125"/>
    <mergeCell ref="J124:J125"/>
    <mergeCell ref="K124:K125"/>
  </mergeCells>
  <pageMargins left="0" right="0" top="0.54" bottom="0.74803149606299213" header="0.31496062992125984" footer="0.31496062992125984"/>
  <pageSetup paperSize="9" scale="95" orientation="landscape" r:id="rId1"/>
  <headerFooter>
    <oddFooter>&amp;CStrona &amp;P</oddFooter>
  </headerFooter>
  <ignoredErrors>
    <ignoredError sqref="D17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87"/>
  <sheetViews>
    <sheetView topLeftCell="A502" workbookViewId="0">
      <selection activeCell="P261" sqref="P261"/>
    </sheetView>
  </sheetViews>
  <sheetFormatPr defaultRowHeight="15"/>
  <cols>
    <col min="1" max="1" width="3.375" customWidth="1"/>
    <col min="2" max="2" width="5.125" customWidth="1"/>
    <col min="3" max="3" width="6.75" customWidth="1"/>
    <col min="4" max="4" width="7.125" style="49" customWidth="1"/>
    <col min="5" max="5" width="22.25" customWidth="1"/>
    <col min="6" max="6" width="13.25" style="29" customWidth="1"/>
    <col min="7" max="7" width="14.375" style="29" customWidth="1"/>
    <col min="8" max="8" width="16.25" style="29" customWidth="1"/>
    <col min="9" max="9" width="13.25" customWidth="1"/>
    <col min="10" max="10" width="14.125" customWidth="1"/>
    <col min="11" max="11" width="13" customWidth="1"/>
    <col min="12" max="12" width="8.5" style="29" customWidth="1"/>
    <col min="16" max="16" width="14.625" customWidth="1"/>
  </cols>
  <sheetData>
    <row r="1" spans="1:27">
      <c r="A1" s="6"/>
      <c r="B1" s="6"/>
      <c r="C1" s="6"/>
      <c r="E1" s="6"/>
      <c r="F1" s="21"/>
      <c r="G1" s="21"/>
      <c r="H1" s="21"/>
      <c r="I1" s="21"/>
      <c r="J1" s="21"/>
      <c r="K1" s="21"/>
      <c r="L1" s="21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>
      <c r="A2" s="6"/>
      <c r="B2" s="6"/>
      <c r="C2" s="6"/>
      <c r="E2" s="6"/>
      <c r="F2" s="325" t="s">
        <v>305</v>
      </c>
      <c r="G2" s="325"/>
      <c r="H2" s="325"/>
      <c r="I2" s="325"/>
      <c r="J2" s="22"/>
      <c r="K2" s="21"/>
      <c r="L2" s="21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>
      <c r="A3" s="6"/>
      <c r="B3" s="6"/>
      <c r="C3" s="6"/>
      <c r="E3" s="6"/>
      <c r="F3" s="325" t="s">
        <v>5</v>
      </c>
      <c r="G3" s="325"/>
      <c r="H3" s="325"/>
      <c r="I3" s="325"/>
      <c r="J3" s="22"/>
      <c r="K3" s="21"/>
      <c r="L3" s="21"/>
      <c r="M3" s="29"/>
      <c r="N3" s="150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>
      <c r="A4" s="6"/>
      <c r="B4" s="6"/>
      <c r="C4" s="6"/>
      <c r="E4" s="6"/>
      <c r="F4" s="21"/>
      <c r="G4" s="21"/>
      <c r="H4" s="21"/>
      <c r="I4" s="21"/>
      <c r="J4" s="21"/>
      <c r="K4" s="21"/>
      <c r="L4" s="23"/>
      <c r="M4" s="151"/>
      <c r="N4" s="152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>
      <c r="A5" s="6"/>
      <c r="B5" s="6"/>
      <c r="C5" s="6"/>
      <c r="E5" s="6"/>
      <c r="F5" s="21"/>
      <c r="G5" s="330" t="s">
        <v>6</v>
      </c>
      <c r="H5" s="330"/>
      <c r="I5" s="21"/>
      <c r="J5" s="21"/>
      <c r="K5" s="21"/>
      <c r="L5" s="21"/>
      <c r="M5" s="29"/>
      <c r="N5" s="150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>
      <c r="A6" s="6"/>
      <c r="B6" s="6"/>
      <c r="C6" s="6"/>
      <c r="E6" s="6"/>
      <c r="F6" s="21"/>
      <c r="G6" s="21"/>
      <c r="H6" s="21"/>
      <c r="I6" s="21"/>
      <c r="J6" s="331" t="s">
        <v>125</v>
      </c>
      <c r="K6" s="331"/>
      <c r="L6" s="332"/>
      <c r="M6" s="29"/>
      <c r="N6" s="15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s="1" customFormat="1" ht="31.5" customHeight="1">
      <c r="A7" s="7" t="s">
        <v>0</v>
      </c>
      <c r="B7" s="5" t="s">
        <v>1</v>
      </c>
      <c r="C7" s="15" t="s">
        <v>2</v>
      </c>
      <c r="D7" s="50" t="s">
        <v>136</v>
      </c>
      <c r="E7" s="8" t="s">
        <v>130</v>
      </c>
      <c r="F7" s="329" t="s">
        <v>7</v>
      </c>
      <c r="G7" s="329"/>
      <c r="H7" s="329"/>
      <c r="I7" s="329" t="s">
        <v>3</v>
      </c>
      <c r="J7" s="329"/>
      <c r="K7" s="329"/>
      <c r="L7" s="175" t="s">
        <v>4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s="1" customFormat="1" ht="28.5" customHeight="1">
      <c r="A8" s="9"/>
      <c r="B8" s="9"/>
      <c r="C8" s="10"/>
      <c r="D8" s="51"/>
      <c r="E8" s="11"/>
      <c r="F8" s="24" t="s">
        <v>11</v>
      </c>
      <c r="G8" s="25" t="s">
        <v>12</v>
      </c>
      <c r="H8" s="25" t="s">
        <v>14</v>
      </c>
      <c r="I8" s="24" t="s">
        <v>13</v>
      </c>
      <c r="J8" s="25" t="s">
        <v>12</v>
      </c>
      <c r="K8" s="25" t="s">
        <v>14</v>
      </c>
      <c r="L8" s="26"/>
    </row>
    <row r="9" spans="1:27" s="1" customFormat="1" ht="15" customHeight="1">
      <c r="A9" s="12" t="s">
        <v>8</v>
      </c>
      <c r="B9" s="12" t="s">
        <v>9</v>
      </c>
      <c r="C9" s="13" t="s">
        <v>10</v>
      </c>
      <c r="D9" s="52">
        <v>4</v>
      </c>
      <c r="E9" s="14">
        <v>5</v>
      </c>
      <c r="F9" s="27">
        <v>6</v>
      </c>
      <c r="G9" s="28">
        <v>7</v>
      </c>
      <c r="H9" s="28">
        <v>8</v>
      </c>
      <c r="I9" s="27">
        <v>9</v>
      </c>
      <c r="J9" s="28">
        <v>10</v>
      </c>
      <c r="K9" s="28">
        <v>11</v>
      </c>
      <c r="L9" s="28">
        <v>12</v>
      </c>
    </row>
    <row r="10" spans="1:27" s="1" customFormat="1" ht="31.5" customHeight="1">
      <c r="A10" s="162" t="s">
        <v>8</v>
      </c>
      <c r="B10" s="162" t="s">
        <v>15</v>
      </c>
      <c r="C10" s="171"/>
      <c r="D10" s="168"/>
      <c r="E10" s="56" t="s">
        <v>253</v>
      </c>
      <c r="F10" s="57">
        <f>G10</f>
        <v>429899.29000000004</v>
      </c>
      <c r="G10" s="58">
        <f>G11+G14+G16</f>
        <v>429899.29000000004</v>
      </c>
      <c r="H10" s="58">
        <f>H11+H14+H16</f>
        <v>0</v>
      </c>
      <c r="I10" s="59">
        <f>J10</f>
        <v>428833.27</v>
      </c>
      <c r="J10" s="60">
        <f>J14+J11+J16</f>
        <v>428833.27</v>
      </c>
      <c r="K10" s="60">
        <f>K11+K14+K16</f>
        <v>0</v>
      </c>
      <c r="L10" s="57">
        <f>IFERROR(I10*100/F10,"0")</f>
        <v>99.752030295281472</v>
      </c>
    </row>
    <row r="11" spans="1:27" s="2" customFormat="1" ht="14.1" customHeight="1">
      <c r="A11" s="306"/>
      <c r="B11" s="306"/>
      <c r="C11" s="61" t="s">
        <v>16</v>
      </c>
      <c r="D11" s="62"/>
      <c r="E11" s="17" t="s">
        <v>17</v>
      </c>
      <c r="F11" s="63">
        <v>4000</v>
      </c>
      <c r="G11" s="63">
        <f>G12+G13</f>
        <v>4000</v>
      </c>
      <c r="H11" s="63">
        <f>SUM(H13)</f>
        <v>0</v>
      </c>
      <c r="I11" s="64">
        <f>J11+K11</f>
        <v>3070</v>
      </c>
      <c r="J11" s="64">
        <f>J12</f>
        <v>3070</v>
      </c>
      <c r="K11" s="64">
        <f>SUM(K13)</f>
        <v>0</v>
      </c>
      <c r="L11" s="63">
        <f>IFERROR(I11*100/F11,"0")</f>
        <v>76.75</v>
      </c>
    </row>
    <row r="12" spans="1:27" s="2" customFormat="1" ht="14.1" customHeight="1">
      <c r="A12" s="306"/>
      <c r="B12" s="306"/>
      <c r="C12" s="172"/>
      <c r="D12" s="168" t="s">
        <v>137</v>
      </c>
      <c r="E12" s="36" t="s">
        <v>138</v>
      </c>
      <c r="F12" s="58">
        <v>4000</v>
      </c>
      <c r="G12" s="58">
        <v>4000</v>
      </c>
      <c r="H12" s="58">
        <v>0</v>
      </c>
      <c r="I12" s="60">
        <v>3070</v>
      </c>
      <c r="J12" s="60">
        <v>3070</v>
      </c>
      <c r="K12" s="60">
        <v>0</v>
      </c>
      <c r="L12" s="58">
        <f>I12/F12*100</f>
        <v>76.75</v>
      </c>
    </row>
    <row r="13" spans="1:27" s="1" customFormat="1" ht="15" hidden="1" customHeight="1">
      <c r="A13" s="306"/>
      <c r="B13" s="306"/>
      <c r="C13" s="163"/>
      <c r="D13" s="168" t="s">
        <v>139</v>
      </c>
      <c r="E13" s="66" t="s">
        <v>132</v>
      </c>
      <c r="F13" s="58">
        <v>0</v>
      </c>
      <c r="G13" s="58">
        <v>0</v>
      </c>
      <c r="H13" s="58">
        <v>0</v>
      </c>
      <c r="I13" s="60">
        <v>0</v>
      </c>
      <c r="J13" s="60">
        <v>0</v>
      </c>
      <c r="K13" s="60">
        <v>0</v>
      </c>
      <c r="L13" s="58" t="str">
        <f>IFERROR(J13*100/G13,IFERROR(K13*100/H13,"0"))</f>
        <v>0</v>
      </c>
    </row>
    <row r="14" spans="1:27" s="2" customFormat="1" ht="15" customHeight="1">
      <c r="A14" s="306"/>
      <c r="B14" s="306"/>
      <c r="C14" s="61" t="s">
        <v>18</v>
      </c>
      <c r="D14" s="62"/>
      <c r="E14" s="17" t="s">
        <v>19</v>
      </c>
      <c r="F14" s="63">
        <f>G14</f>
        <v>19480</v>
      </c>
      <c r="G14" s="63">
        <f>G15</f>
        <v>19480</v>
      </c>
      <c r="H14" s="63">
        <f>SUM(H15)</f>
        <v>0</v>
      </c>
      <c r="I14" s="64">
        <f>J14</f>
        <v>19343.98</v>
      </c>
      <c r="J14" s="64">
        <f>J15</f>
        <v>19343.98</v>
      </c>
      <c r="K14" s="64">
        <f>SUM(K15)</f>
        <v>0</v>
      </c>
      <c r="L14" s="63">
        <f>IFERROR(I14*100/F14,"0")</f>
        <v>99.301745379876792</v>
      </c>
    </row>
    <row r="15" spans="1:27" s="1" customFormat="1" ht="48.2" customHeight="1">
      <c r="A15" s="306"/>
      <c r="B15" s="306"/>
      <c r="C15" s="171"/>
      <c r="D15" s="168" t="s">
        <v>140</v>
      </c>
      <c r="E15" s="36" t="s">
        <v>135</v>
      </c>
      <c r="F15" s="58">
        <f>G15</f>
        <v>19480</v>
      </c>
      <c r="G15" s="58">
        <v>19480</v>
      </c>
      <c r="H15" s="58">
        <v>0</v>
      </c>
      <c r="I15" s="60">
        <f>J15</f>
        <v>19343.98</v>
      </c>
      <c r="J15" s="60">
        <v>19343.98</v>
      </c>
      <c r="K15" s="60">
        <v>0</v>
      </c>
      <c r="L15" s="58">
        <f>IFERROR(I15*100/F15,"0")</f>
        <v>99.301745379876792</v>
      </c>
    </row>
    <row r="16" spans="1:27" s="2" customFormat="1" ht="31.5" customHeight="1">
      <c r="A16" s="306"/>
      <c r="B16" s="306"/>
      <c r="C16" s="61" t="s">
        <v>20</v>
      </c>
      <c r="D16" s="62"/>
      <c r="E16" s="68" t="s">
        <v>109</v>
      </c>
      <c r="F16" s="63">
        <v>406419.29</v>
      </c>
      <c r="G16" s="63">
        <f>G17+G18+G19+G20+G21+G22</f>
        <v>406419.29000000004</v>
      </c>
      <c r="H16" s="63">
        <f>SUM(H17:H22)</f>
        <v>0</v>
      </c>
      <c r="I16" s="64">
        <f>J16</f>
        <v>406419.29000000004</v>
      </c>
      <c r="J16" s="64">
        <f>J17+J18+J19+J20+J21+J22</f>
        <v>406419.29000000004</v>
      </c>
      <c r="K16" s="64">
        <f>SUM(K17:K22)</f>
        <v>0</v>
      </c>
      <c r="L16" s="63">
        <f>I16/F16*100</f>
        <v>100.00000000000003</v>
      </c>
    </row>
    <row r="17" spans="1:12" s="1" customFormat="1" ht="24">
      <c r="A17" s="306"/>
      <c r="B17" s="306"/>
      <c r="C17" s="309"/>
      <c r="D17" s="168" t="s">
        <v>141</v>
      </c>
      <c r="E17" s="35" t="s">
        <v>142</v>
      </c>
      <c r="F17" s="58">
        <v>890.53</v>
      </c>
      <c r="G17" s="58">
        <v>890.53</v>
      </c>
      <c r="H17" s="58">
        <v>0</v>
      </c>
      <c r="I17" s="60">
        <f>J17</f>
        <v>890.53</v>
      </c>
      <c r="J17" s="60">
        <v>890.53</v>
      </c>
      <c r="K17" s="60">
        <v>0</v>
      </c>
      <c r="L17" s="58">
        <f>IFERROR(J17*100/G17,IFERROR(K17*100/H17,"0"))</f>
        <v>100</v>
      </c>
    </row>
    <row r="18" spans="1:12" s="1" customFormat="1" ht="12.75">
      <c r="A18" s="306"/>
      <c r="B18" s="306"/>
      <c r="C18" s="309"/>
      <c r="D18" s="168" t="s">
        <v>143</v>
      </c>
      <c r="E18" s="36" t="s">
        <v>144</v>
      </c>
      <c r="F18" s="58">
        <v>120.68</v>
      </c>
      <c r="G18" s="58">
        <v>120.68</v>
      </c>
      <c r="H18" s="58">
        <v>0</v>
      </c>
      <c r="I18" s="60">
        <f t="shared" ref="I18:I20" si="0">J18</f>
        <v>120.68</v>
      </c>
      <c r="J18" s="60">
        <v>120.68</v>
      </c>
      <c r="K18" s="60">
        <v>0</v>
      </c>
      <c r="L18" s="58">
        <f t="shared" ref="L18:L22" si="1">IFERROR(J18*100/G18,IFERROR(K18*100/H18,"0"))</f>
        <v>100</v>
      </c>
    </row>
    <row r="19" spans="1:12" s="1" customFormat="1" ht="12.75">
      <c r="A19" s="306"/>
      <c r="B19" s="306"/>
      <c r="C19" s="309"/>
      <c r="D19" s="168" t="s">
        <v>145</v>
      </c>
      <c r="E19" s="36" t="s">
        <v>146</v>
      </c>
      <c r="F19" s="58">
        <v>5190</v>
      </c>
      <c r="G19" s="58">
        <v>5190</v>
      </c>
      <c r="H19" s="58">
        <v>0</v>
      </c>
      <c r="I19" s="60">
        <f t="shared" si="0"/>
        <v>5190</v>
      </c>
      <c r="J19" s="60">
        <v>5190</v>
      </c>
      <c r="K19" s="60">
        <v>0</v>
      </c>
      <c r="L19" s="58">
        <f t="shared" si="1"/>
        <v>100</v>
      </c>
    </row>
    <row r="20" spans="1:12" s="1" customFormat="1" ht="12.75">
      <c r="A20" s="306"/>
      <c r="B20" s="306"/>
      <c r="C20" s="309"/>
      <c r="D20" s="168" t="s">
        <v>147</v>
      </c>
      <c r="E20" s="36" t="s">
        <v>148</v>
      </c>
      <c r="F20" s="58">
        <f t="shared" ref="F20" si="2">G20</f>
        <v>387.2</v>
      </c>
      <c r="G20" s="58">
        <v>387.2</v>
      </c>
      <c r="H20" s="58">
        <v>0</v>
      </c>
      <c r="I20" s="60">
        <f t="shared" si="0"/>
        <v>387.2</v>
      </c>
      <c r="J20" s="60">
        <v>387.2</v>
      </c>
      <c r="K20" s="60">
        <v>0</v>
      </c>
      <c r="L20" s="58">
        <f t="shared" si="1"/>
        <v>100</v>
      </c>
    </row>
    <row r="21" spans="1:12" s="1" customFormat="1" ht="12.75">
      <c r="A21" s="306"/>
      <c r="B21" s="306"/>
      <c r="C21" s="309"/>
      <c r="D21" s="168" t="s">
        <v>137</v>
      </c>
      <c r="E21" s="36" t="s">
        <v>138</v>
      </c>
      <c r="F21" s="58">
        <v>1380.6</v>
      </c>
      <c r="G21" s="58">
        <v>1380.6</v>
      </c>
      <c r="H21" s="58">
        <v>0</v>
      </c>
      <c r="I21" s="60">
        <v>1380.6</v>
      </c>
      <c r="J21" s="60">
        <v>1380.6</v>
      </c>
      <c r="K21" s="60">
        <v>0</v>
      </c>
      <c r="L21" s="58">
        <f t="shared" si="1"/>
        <v>100</v>
      </c>
    </row>
    <row r="22" spans="1:12" s="1" customFormat="1" ht="12.75">
      <c r="A22" s="306"/>
      <c r="B22" s="306"/>
      <c r="C22" s="309"/>
      <c r="D22" s="168" t="s">
        <v>139</v>
      </c>
      <c r="E22" s="36" t="s">
        <v>132</v>
      </c>
      <c r="F22" s="58">
        <v>398450.28</v>
      </c>
      <c r="G22" s="58">
        <v>398450.28</v>
      </c>
      <c r="H22" s="58">
        <v>0</v>
      </c>
      <c r="I22" s="60">
        <v>398450.28</v>
      </c>
      <c r="J22" s="60">
        <v>398450.28</v>
      </c>
      <c r="K22" s="60">
        <v>0</v>
      </c>
      <c r="L22" s="58">
        <f t="shared" si="1"/>
        <v>100</v>
      </c>
    </row>
    <row r="23" spans="1:12" s="1" customFormat="1" ht="51">
      <c r="A23" s="162" t="s">
        <v>9</v>
      </c>
      <c r="B23" s="162" t="s">
        <v>21</v>
      </c>
      <c r="C23" s="171"/>
      <c r="D23" s="168"/>
      <c r="E23" s="70" t="s">
        <v>270</v>
      </c>
      <c r="F23" s="57">
        <f>G23+H23</f>
        <v>0</v>
      </c>
      <c r="G23" s="58">
        <f>G24+G26</f>
        <v>0</v>
      </c>
      <c r="H23" s="58">
        <f>H24</f>
        <v>0</v>
      </c>
      <c r="I23" s="59">
        <f>J23+K23</f>
        <v>0</v>
      </c>
      <c r="J23" s="60">
        <f>J24</f>
        <v>0</v>
      </c>
      <c r="K23" s="60">
        <f>K24</f>
        <v>0</v>
      </c>
      <c r="L23" s="57" t="str">
        <f>IFERROR(I23*100/F23,"0")</f>
        <v>0</v>
      </c>
    </row>
    <row r="24" spans="1:12" s="2" customFormat="1" ht="12.75">
      <c r="A24" s="307"/>
      <c r="B24" s="307"/>
      <c r="C24" s="61" t="s">
        <v>22</v>
      </c>
      <c r="D24" s="62"/>
      <c r="E24" s="71" t="s">
        <v>122</v>
      </c>
      <c r="F24" s="63">
        <f>G24+H24</f>
        <v>0</v>
      </c>
      <c r="G24" s="63">
        <f>G25</f>
        <v>0</v>
      </c>
      <c r="H24" s="63">
        <f>H26</f>
        <v>0</v>
      </c>
      <c r="I24" s="64">
        <f>J24+K24</f>
        <v>0</v>
      </c>
      <c r="J24" s="64">
        <f>J25</f>
        <v>0</v>
      </c>
      <c r="K24" s="64">
        <f>K26</f>
        <v>0</v>
      </c>
      <c r="L24" s="63" t="str">
        <f>IFERROR(I24*100/F24,"0")</f>
        <v>0</v>
      </c>
    </row>
    <row r="25" spans="1:12" s="1" customFormat="1" ht="12.75">
      <c r="A25" s="308"/>
      <c r="B25" s="308"/>
      <c r="C25" s="72"/>
      <c r="D25" s="168" t="s">
        <v>137</v>
      </c>
      <c r="E25" s="73" t="s">
        <v>138</v>
      </c>
      <c r="F25" s="58">
        <f>G25</f>
        <v>0</v>
      </c>
      <c r="G25" s="58">
        <v>0</v>
      </c>
      <c r="H25" s="58">
        <v>0</v>
      </c>
      <c r="I25" s="60">
        <f>J25+K25</f>
        <v>0</v>
      </c>
      <c r="J25" s="60">
        <v>0</v>
      </c>
      <c r="K25" s="60">
        <v>0</v>
      </c>
      <c r="L25" s="58" t="str">
        <f t="shared" ref="L25" si="3">IFERROR(J25*100/G25,IFERROR(K25*100/H25,"0"))</f>
        <v>0</v>
      </c>
    </row>
    <row r="26" spans="1:12" s="1" customFormat="1" ht="25.5">
      <c r="A26" s="326"/>
      <c r="B26" s="326"/>
      <c r="C26" s="74"/>
      <c r="D26" s="168" t="s">
        <v>152</v>
      </c>
      <c r="E26" s="66" t="s">
        <v>200</v>
      </c>
      <c r="F26" s="58">
        <v>0</v>
      </c>
      <c r="G26" s="58">
        <v>0</v>
      </c>
      <c r="H26" s="58">
        <v>0</v>
      </c>
      <c r="I26" s="60">
        <v>0</v>
      </c>
      <c r="J26" s="60">
        <v>0</v>
      </c>
      <c r="K26" s="60">
        <v>0</v>
      </c>
      <c r="L26" s="58" t="e">
        <f>K26/H26*100</f>
        <v>#DIV/0!</v>
      </c>
    </row>
    <row r="27" spans="1:12" s="1" customFormat="1" ht="12.75">
      <c r="A27" s="162" t="s">
        <v>9</v>
      </c>
      <c r="B27" s="162" t="s">
        <v>24</v>
      </c>
      <c r="C27" s="171"/>
      <c r="D27" s="168"/>
      <c r="E27" s="70" t="s">
        <v>285</v>
      </c>
      <c r="F27" s="57">
        <f>G27+H27</f>
        <v>843500</v>
      </c>
      <c r="G27" s="58">
        <f>G30+G28</f>
        <v>226500</v>
      </c>
      <c r="H27" s="58">
        <f>H30</f>
        <v>617000</v>
      </c>
      <c r="I27" s="59">
        <f>J27+K27</f>
        <v>669455.92000000004</v>
      </c>
      <c r="J27" s="60">
        <f>J30+J28</f>
        <v>225628.65</v>
      </c>
      <c r="K27" s="60">
        <f>K30</f>
        <v>443827.27</v>
      </c>
      <c r="L27" s="57">
        <f>IFERROR(I27*100/F27,"0")</f>
        <v>79.366439834024902</v>
      </c>
    </row>
    <row r="28" spans="1:12" s="31" customFormat="1" ht="25.5">
      <c r="A28" s="307"/>
      <c r="B28" s="307"/>
      <c r="C28" s="129" t="s">
        <v>273</v>
      </c>
      <c r="D28" s="76"/>
      <c r="E28" s="87" t="s">
        <v>274</v>
      </c>
      <c r="F28" s="58">
        <f>G28+H28</f>
        <v>3970</v>
      </c>
      <c r="G28" s="58">
        <f>G29</f>
        <v>3970</v>
      </c>
      <c r="H28" s="58">
        <f>H29</f>
        <v>0</v>
      </c>
      <c r="I28" s="58">
        <f>J28+K28</f>
        <v>3967.21</v>
      </c>
      <c r="J28" s="58">
        <f>J29</f>
        <v>3967.21</v>
      </c>
      <c r="K28" s="58">
        <f>K29</f>
        <v>0</v>
      </c>
      <c r="L28" s="58">
        <f t="shared" ref="L28:L29" si="4">IFERROR(I28*100/F28,"0")</f>
        <v>99.929722921914362</v>
      </c>
    </row>
    <row r="29" spans="1:12" s="31" customFormat="1" ht="12.75">
      <c r="A29" s="308"/>
      <c r="B29" s="308"/>
      <c r="C29" s="75"/>
      <c r="D29" s="76" t="s">
        <v>139</v>
      </c>
      <c r="E29" s="32" t="s">
        <v>132</v>
      </c>
      <c r="F29" s="58">
        <f>G29</f>
        <v>3970</v>
      </c>
      <c r="G29" s="58">
        <v>3970</v>
      </c>
      <c r="H29" s="58">
        <v>0</v>
      </c>
      <c r="I29" s="58">
        <f>J29</f>
        <v>3967.21</v>
      </c>
      <c r="J29" s="58">
        <v>3967.21</v>
      </c>
      <c r="K29" s="58">
        <v>0</v>
      </c>
      <c r="L29" s="58">
        <f t="shared" si="4"/>
        <v>99.929722921914362</v>
      </c>
    </row>
    <row r="30" spans="1:12" s="2" customFormat="1" ht="12.75">
      <c r="A30" s="308"/>
      <c r="B30" s="308"/>
      <c r="C30" s="78" t="s">
        <v>25</v>
      </c>
      <c r="D30" s="79"/>
      <c r="E30" s="80" t="s">
        <v>23</v>
      </c>
      <c r="F30" s="63">
        <f>G30+H30</f>
        <v>839530</v>
      </c>
      <c r="G30" s="63">
        <f>G31+G35+G32+G33+G34</f>
        <v>222530</v>
      </c>
      <c r="H30" s="63">
        <f>H31+H32+H33+H34</f>
        <v>617000</v>
      </c>
      <c r="I30" s="64">
        <f>J30+K30</f>
        <v>665488.71</v>
      </c>
      <c r="J30" s="64">
        <f>J31+J32+J33+J34</f>
        <v>221661.44</v>
      </c>
      <c r="K30" s="64">
        <f>K31+K32+K33+K34</f>
        <v>443827.27</v>
      </c>
      <c r="L30" s="63">
        <f>IFERROR(I30*100/F30,"0")</f>
        <v>79.269199433016098</v>
      </c>
    </row>
    <row r="31" spans="1:12" s="1" customFormat="1" ht="12.75">
      <c r="A31" s="308"/>
      <c r="B31" s="308"/>
      <c r="C31" s="334"/>
      <c r="D31" s="82" t="s">
        <v>147</v>
      </c>
      <c r="E31" s="38" t="s">
        <v>148</v>
      </c>
      <c r="F31" s="58">
        <f>G31</f>
        <v>3000</v>
      </c>
      <c r="G31" s="58">
        <v>3000</v>
      </c>
      <c r="H31" s="58">
        <v>0</v>
      </c>
      <c r="I31" s="60">
        <f>J31</f>
        <v>2515.84</v>
      </c>
      <c r="J31" s="60">
        <v>2515.84</v>
      </c>
      <c r="K31" s="60">
        <v>0</v>
      </c>
      <c r="L31" s="63">
        <f>IFERROR(I31*100/F31,"0")</f>
        <v>83.861333333333334</v>
      </c>
    </row>
    <row r="32" spans="1:12" s="1" customFormat="1" ht="12.75">
      <c r="A32" s="308"/>
      <c r="B32" s="308"/>
      <c r="C32" s="335"/>
      <c r="D32" s="82" t="s">
        <v>137</v>
      </c>
      <c r="E32" s="38" t="s">
        <v>138</v>
      </c>
      <c r="F32" s="58">
        <f>G32</f>
        <v>219530</v>
      </c>
      <c r="G32" s="58">
        <v>219530</v>
      </c>
      <c r="H32" s="58">
        <v>0</v>
      </c>
      <c r="I32" s="60">
        <f>J32</f>
        <v>219145.60000000001</v>
      </c>
      <c r="J32" s="60">
        <v>219145.60000000001</v>
      </c>
      <c r="K32" s="60">
        <v>0</v>
      </c>
      <c r="L32" s="63">
        <f t="shared" ref="L32:L34" si="5">IFERROR(I32*100/F32,"0")</f>
        <v>99.824898647109734</v>
      </c>
    </row>
    <row r="33" spans="1:12" s="31" customFormat="1" ht="24">
      <c r="A33" s="308"/>
      <c r="B33" s="308"/>
      <c r="C33" s="335"/>
      <c r="D33" s="149" t="s">
        <v>152</v>
      </c>
      <c r="E33" s="148" t="s">
        <v>200</v>
      </c>
      <c r="F33" s="58">
        <f>H33+G33</f>
        <v>446000</v>
      </c>
      <c r="G33" s="58">
        <v>0</v>
      </c>
      <c r="H33" s="58">
        <v>446000</v>
      </c>
      <c r="I33" s="58">
        <f>K33+J33</f>
        <v>443827.27</v>
      </c>
      <c r="J33" s="58">
        <v>0</v>
      </c>
      <c r="K33" s="58">
        <v>443827.27</v>
      </c>
      <c r="L33" s="63">
        <f t="shared" si="5"/>
        <v>99.512840807174882</v>
      </c>
    </row>
    <row r="34" spans="1:12" s="31" customFormat="1" ht="24">
      <c r="A34" s="308"/>
      <c r="B34" s="308"/>
      <c r="C34" s="335"/>
      <c r="D34" s="149" t="s">
        <v>275</v>
      </c>
      <c r="E34" s="148" t="s">
        <v>200</v>
      </c>
      <c r="F34" s="58">
        <f>G34+H34</f>
        <v>171000</v>
      </c>
      <c r="G34" s="58">
        <v>0</v>
      </c>
      <c r="H34" s="58">
        <v>171000</v>
      </c>
      <c r="I34" s="58">
        <f>J34+K34</f>
        <v>0</v>
      </c>
      <c r="J34" s="58">
        <v>0</v>
      </c>
      <c r="K34" s="58">
        <v>0</v>
      </c>
      <c r="L34" s="63">
        <f t="shared" si="5"/>
        <v>0</v>
      </c>
    </row>
    <row r="35" spans="1:12" s="1" customFormat="1" ht="25.5">
      <c r="A35" s="326"/>
      <c r="B35" s="326"/>
      <c r="C35" s="84"/>
      <c r="D35" s="82" t="s">
        <v>152</v>
      </c>
      <c r="E35" s="83" t="s">
        <v>200</v>
      </c>
      <c r="F35" s="58">
        <f>H35</f>
        <v>0</v>
      </c>
      <c r="G35" s="58">
        <v>0</v>
      </c>
      <c r="H35" s="58">
        <v>0</v>
      </c>
      <c r="I35" s="60">
        <v>0</v>
      </c>
      <c r="J35" s="60">
        <v>0</v>
      </c>
      <c r="K35" s="60">
        <v>0</v>
      </c>
      <c r="L35" s="58" t="str">
        <f t="shared" ref="L35" si="6">IFERROR(J35*100/G35,IFERROR(K35*100/H35,"0"))</f>
        <v>0</v>
      </c>
    </row>
    <row r="36" spans="1:12" s="1" customFormat="1" ht="25.5">
      <c r="A36" s="162" t="s">
        <v>10</v>
      </c>
      <c r="B36" s="162" t="s">
        <v>27</v>
      </c>
      <c r="C36" s="171"/>
      <c r="D36" s="168"/>
      <c r="E36" s="70" t="s">
        <v>28</v>
      </c>
      <c r="F36" s="57">
        <f t="shared" ref="F36:F43" si="7">G36</f>
        <v>38111.9</v>
      </c>
      <c r="G36" s="58">
        <f>G37</f>
        <v>38111.9</v>
      </c>
      <c r="H36" s="58">
        <f>H37</f>
        <v>0</v>
      </c>
      <c r="I36" s="59">
        <f t="shared" ref="I36:I43" si="8">J36</f>
        <v>35198.340000000004</v>
      </c>
      <c r="J36" s="60">
        <f>J37</f>
        <v>35198.340000000004</v>
      </c>
      <c r="K36" s="60">
        <f>K37</f>
        <v>0</v>
      </c>
      <c r="L36" s="57">
        <f t="shared" ref="L36:L43" si="9">IFERROR(I36*100/F36,"0")</f>
        <v>92.355248623133463</v>
      </c>
    </row>
    <row r="37" spans="1:12" s="2" customFormat="1" ht="25.5">
      <c r="A37" s="306"/>
      <c r="B37" s="306"/>
      <c r="C37" s="61" t="s">
        <v>29</v>
      </c>
      <c r="D37" s="62"/>
      <c r="E37" s="71" t="s">
        <v>252</v>
      </c>
      <c r="F37" s="63">
        <f t="shared" si="7"/>
        <v>38111.9</v>
      </c>
      <c r="G37" s="63">
        <f>G40+G41+G42+G43+G38+G39</f>
        <v>38111.9</v>
      </c>
      <c r="H37" s="63">
        <f>H40+H41+H42+H43</f>
        <v>0</v>
      </c>
      <c r="I37" s="64">
        <f t="shared" si="8"/>
        <v>35198.340000000004</v>
      </c>
      <c r="J37" s="64">
        <f>J40+J41+J42+J43+J38+J39</f>
        <v>35198.340000000004</v>
      </c>
      <c r="K37" s="64">
        <f>K40+K41+K42+K43</f>
        <v>0</v>
      </c>
      <c r="L37" s="63">
        <f t="shared" si="9"/>
        <v>92.355248623133463</v>
      </c>
    </row>
    <row r="38" spans="1:12" s="2" customFormat="1" ht="24">
      <c r="A38" s="306"/>
      <c r="B38" s="306"/>
      <c r="C38" s="312"/>
      <c r="D38" s="62" t="s">
        <v>141</v>
      </c>
      <c r="E38" s="34" t="s">
        <v>142</v>
      </c>
      <c r="F38" s="63">
        <f>G38</f>
        <v>171.9</v>
      </c>
      <c r="G38" s="63">
        <v>171.9</v>
      </c>
      <c r="H38" s="63">
        <v>0</v>
      </c>
      <c r="I38" s="64">
        <f>J38</f>
        <v>171.9</v>
      </c>
      <c r="J38" s="64">
        <v>171.9</v>
      </c>
      <c r="K38" s="64">
        <v>0</v>
      </c>
      <c r="L38" s="63">
        <f>I38/F38*100</f>
        <v>100</v>
      </c>
    </row>
    <row r="39" spans="1:12" s="2" customFormat="1" ht="12.75">
      <c r="A39" s="306"/>
      <c r="B39" s="306"/>
      <c r="C39" s="313"/>
      <c r="D39" s="62" t="s">
        <v>145</v>
      </c>
      <c r="E39" s="37" t="s">
        <v>301</v>
      </c>
      <c r="F39" s="63">
        <f>G39</f>
        <v>1000</v>
      </c>
      <c r="G39" s="63">
        <v>1000</v>
      </c>
      <c r="H39" s="63">
        <v>0</v>
      </c>
      <c r="I39" s="64">
        <f>J39</f>
        <v>1000</v>
      </c>
      <c r="J39" s="64">
        <v>1000</v>
      </c>
      <c r="K39" s="64">
        <v>0</v>
      </c>
      <c r="L39" s="63">
        <f>I39/F39*100</f>
        <v>100</v>
      </c>
    </row>
    <row r="40" spans="1:12" s="2" customFormat="1" ht="12.75">
      <c r="A40" s="306"/>
      <c r="B40" s="306"/>
      <c r="C40" s="313"/>
      <c r="D40" s="168" t="s">
        <v>147</v>
      </c>
      <c r="E40" s="34" t="s">
        <v>148</v>
      </c>
      <c r="F40" s="58">
        <f t="shared" si="7"/>
        <v>1200</v>
      </c>
      <c r="G40" s="58">
        <v>1200</v>
      </c>
      <c r="H40" s="58">
        <v>0</v>
      </c>
      <c r="I40" s="60">
        <f t="shared" si="8"/>
        <v>1127.24</v>
      </c>
      <c r="J40" s="60">
        <v>1127.24</v>
      </c>
      <c r="K40" s="60">
        <v>0</v>
      </c>
      <c r="L40" s="63">
        <f t="shared" si="9"/>
        <v>93.936666666666667</v>
      </c>
    </row>
    <row r="41" spans="1:12" s="2" customFormat="1" ht="12.75">
      <c r="A41" s="306"/>
      <c r="B41" s="306"/>
      <c r="C41" s="313"/>
      <c r="D41" s="168" t="s">
        <v>137</v>
      </c>
      <c r="E41" s="34" t="s">
        <v>138</v>
      </c>
      <c r="F41" s="58">
        <f t="shared" si="7"/>
        <v>32345</v>
      </c>
      <c r="G41" s="58">
        <v>32345</v>
      </c>
      <c r="H41" s="58">
        <v>0</v>
      </c>
      <c r="I41" s="60">
        <f t="shared" si="8"/>
        <v>29504.2</v>
      </c>
      <c r="J41" s="60">
        <v>29504.2</v>
      </c>
      <c r="K41" s="60">
        <v>0</v>
      </c>
      <c r="L41" s="63">
        <f t="shared" si="9"/>
        <v>91.217189673829026</v>
      </c>
    </row>
    <row r="42" spans="1:12" s="2" customFormat="1" ht="12.75">
      <c r="A42" s="306"/>
      <c r="B42" s="306"/>
      <c r="C42" s="313"/>
      <c r="D42" s="168" t="s">
        <v>139</v>
      </c>
      <c r="E42" s="34" t="s">
        <v>132</v>
      </c>
      <c r="F42" s="58">
        <f t="shared" si="7"/>
        <v>500</v>
      </c>
      <c r="G42" s="58">
        <v>500</v>
      </c>
      <c r="H42" s="58">
        <v>0</v>
      </c>
      <c r="I42" s="60">
        <f t="shared" si="8"/>
        <v>500</v>
      </c>
      <c r="J42" s="60">
        <v>500</v>
      </c>
      <c r="K42" s="60">
        <v>0</v>
      </c>
      <c r="L42" s="58">
        <f t="shared" si="9"/>
        <v>100</v>
      </c>
    </row>
    <row r="43" spans="1:12" s="2" customFormat="1" ht="36">
      <c r="A43" s="306"/>
      <c r="B43" s="306"/>
      <c r="C43" s="314"/>
      <c r="D43" s="168" t="s">
        <v>149</v>
      </c>
      <c r="E43" s="39" t="s">
        <v>201</v>
      </c>
      <c r="F43" s="58">
        <f t="shared" si="7"/>
        <v>2895</v>
      </c>
      <c r="G43" s="58">
        <v>2895</v>
      </c>
      <c r="H43" s="58">
        <v>0</v>
      </c>
      <c r="I43" s="60">
        <f t="shared" si="8"/>
        <v>2895</v>
      </c>
      <c r="J43" s="60">
        <v>2895</v>
      </c>
      <c r="K43" s="60">
        <v>0</v>
      </c>
      <c r="L43" s="58">
        <f t="shared" si="9"/>
        <v>100</v>
      </c>
    </row>
    <row r="44" spans="1:12" s="1" customFormat="1" ht="25.5">
      <c r="A44" s="162" t="s">
        <v>26</v>
      </c>
      <c r="B44" s="162" t="s">
        <v>31</v>
      </c>
      <c r="C44" s="171"/>
      <c r="D44" s="168"/>
      <c r="E44" s="70" t="s">
        <v>32</v>
      </c>
      <c r="F44" s="57">
        <f>G44+H44</f>
        <v>48000</v>
      </c>
      <c r="G44" s="58">
        <f>G47+G45</f>
        <v>48000</v>
      </c>
      <c r="H44" s="58">
        <f>H47</f>
        <v>0</v>
      </c>
      <c r="I44" s="59">
        <f>J44+K44</f>
        <v>45315.09</v>
      </c>
      <c r="J44" s="60">
        <f>J45+J47</f>
        <v>45315.09</v>
      </c>
      <c r="K44" s="60">
        <v>0</v>
      </c>
      <c r="L44" s="57">
        <f>IFERROR(I44*100/F44,"0")</f>
        <v>94.406437499999996</v>
      </c>
    </row>
    <row r="45" spans="1:12" s="1" customFormat="1" ht="38.25">
      <c r="A45" s="307"/>
      <c r="B45" s="307"/>
      <c r="C45" s="86" t="s">
        <v>212</v>
      </c>
      <c r="D45" s="168"/>
      <c r="E45" s="87" t="s">
        <v>232</v>
      </c>
      <c r="F45" s="63">
        <f>G45</f>
        <v>20000</v>
      </c>
      <c r="G45" s="63">
        <f>G46</f>
        <v>20000</v>
      </c>
      <c r="H45" s="58"/>
      <c r="I45" s="64">
        <f>I46</f>
        <v>18800</v>
      </c>
      <c r="J45" s="64">
        <f>J46</f>
        <v>18800</v>
      </c>
      <c r="K45" s="60">
        <v>0</v>
      </c>
      <c r="L45" s="58">
        <f t="shared" ref="L45:L46" si="10">IFERROR(I45*100/F45,"0")</f>
        <v>94</v>
      </c>
    </row>
    <row r="46" spans="1:12" s="1" customFormat="1" ht="12.75">
      <c r="A46" s="308"/>
      <c r="B46" s="308"/>
      <c r="C46" s="86"/>
      <c r="D46" s="168" t="s">
        <v>137</v>
      </c>
      <c r="E46" s="38" t="s">
        <v>138</v>
      </c>
      <c r="F46" s="58">
        <f>G46</f>
        <v>20000</v>
      </c>
      <c r="G46" s="58">
        <v>20000</v>
      </c>
      <c r="H46" s="58"/>
      <c r="I46" s="60">
        <f>J46</f>
        <v>18800</v>
      </c>
      <c r="J46" s="60">
        <v>18800</v>
      </c>
      <c r="K46" s="60"/>
      <c r="L46" s="58">
        <f t="shared" si="10"/>
        <v>94</v>
      </c>
    </row>
    <row r="47" spans="1:12" s="2" customFormat="1" ht="12.75">
      <c r="A47" s="308"/>
      <c r="B47" s="308"/>
      <c r="C47" s="61" t="s">
        <v>33</v>
      </c>
      <c r="D47" s="62"/>
      <c r="E47" s="71" t="s">
        <v>34</v>
      </c>
      <c r="F47" s="63">
        <f>G47+H47</f>
        <v>28000</v>
      </c>
      <c r="G47" s="63">
        <f>G49+G50+G51+G48</f>
        <v>28000</v>
      </c>
      <c r="H47" s="63">
        <f>SUM(H49:H51)</f>
        <v>0</v>
      </c>
      <c r="I47" s="64">
        <f t="shared" ref="I47:I51" si="11">J47</f>
        <v>26515.09</v>
      </c>
      <c r="J47" s="64">
        <f>J49+J50+J51+J48</f>
        <v>26515.09</v>
      </c>
      <c r="K47" s="64">
        <f>SUM(K49:K51)</f>
        <v>0</v>
      </c>
      <c r="L47" s="63">
        <f>IFERROR(I47*100/F47,"0")</f>
        <v>94.696749999999994</v>
      </c>
    </row>
    <row r="48" spans="1:12" s="48" customFormat="1" ht="12.75">
      <c r="A48" s="308"/>
      <c r="B48" s="308"/>
      <c r="C48" s="173"/>
      <c r="D48" s="76" t="s">
        <v>145</v>
      </c>
      <c r="E48" s="37" t="s">
        <v>301</v>
      </c>
      <c r="F48" s="58">
        <f>G48</f>
        <v>1200</v>
      </c>
      <c r="G48" s="58">
        <v>1200</v>
      </c>
      <c r="H48" s="58"/>
      <c r="I48" s="58">
        <f>J48</f>
        <v>1200</v>
      </c>
      <c r="J48" s="58">
        <v>1200</v>
      </c>
      <c r="K48" s="58">
        <v>0</v>
      </c>
      <c r="L48" s="58">
        <f>IFERROR(I48*100/F48,"0")</f>
        <v>100</v>
      </c>
    </row>
    <row r="49" spans="1:12" s="1" customFormat="1" ht="12.75">
      <c r="A49" s="308"/>
      <c r="B49" s="308"/>
      <c r="C49" s="319"/>
      <c r="D49" s="168" t="s">
        <v>147</v>
      </c>
      <c r="E49" s="36" t="s">
        <v>148</v>
      </c>
      <c r="F49" s="58">
        <v>900</v>
      </c>
      <c r="G49" s="58">
        <v>900</v>
      </c>
      <c r="H49" s="58">
        <v>0</v>
      </c>
      <c r="I49" s="60">
        <f t="shared" si="11"/>
        <v>656.5</v>
      </c>
      <c r="J49" s="60">
        <v>656.5</v>
      </c>
      <c r="K49" s="60">
        <v>0</v>
      </c>
      <c r="L49" s="58">
        <f t="shared" ref="L49:L51" si="12">IFERROR(J49*100/G49,IFERROR(K49*100/H49,"0"))</f>
        <v>72.944444444444443</v>
      </c>
    </row>
    <row r="50" spans="1:12" s="1" customFormat="1" ht="12.75">
      <c r="A50" s="308"/>
      <c r="B50" s="308"/>
      <c r="C50" s="320"/>
      <c r="D50" s="168" t="s">
        <v>153</v>
      </c>
      <c r="E50" s="34" t="s">
        <v>154</v>
      </c>
      <c r="F50" s="58">
        <f>G50</f>
        <v>3000</v>
      </c>
      <c r="G50" s="58">
        <v>3000</v>
      </c>
      <c r="H50" s="58">
        <v>0</v>
      </c>
      <c r="I50" s="60">
        <f t="shared" si="11"/>
        <v>1769.07</v>
      </c>
      <c r="J50" s="60">
        <v>1769.07</v>
      </c>
      <c r="K50" s="60">
        <v>0</v>
      </c>
      <c r="L50" s="58">
        <f t="shared" si="12"/>
        <v>58.969000000000001</v>
      </c>
    </row>
    <row r="51" spans="1:12" s="1" customFormat="1" ht="12.75">
      <c r="A51" s="308"/>
      <c r="B51" s="308"/>
      <c r="C51" s="320"/>
      <c r="D51" s="168" t="s">
        <v>137</v>
      </c>
      <c r="E51" s="38" t="s">
        <v>138</v>
      </c>
      <c r="F51" s="58">
        <v>22900</v>
      </c>
      <c r="G51" s="58">
        <v>22900</v>
      </c>
      <c r="H51" s="58">
        <v>0</v>
      </c>
      <c r="I51" s="60">
        <f t="shared" si="11"/>
        <v>22889.52</v>
      </c>
      <c r="J51" s="60">
        <v>22889.52</v>
      </c>
      <c r="K51" s="60">
        <v>0</v>
      </c>
      <c r="L51" s="58">
        <f t="shared" si="12"/>
        <v>99.954235807860258</v>
      </c>
    </row>
    <row r="52" spans="1:12" s="1" customFormat="1" ht="25.5">
      <c r="A52" s="162" t="s">
        <v>30</v>
      </c>
      <c r="B52" s="162" t="s">
        <v>36</v>
      </c>
      <c r="C52" s="171"/>
      <c r="D52" s="168"/>
      <c r="E52" s="70" t="s">
        <v>37</v>
      </c>
      <c r="F52" s="57">
        <f>G52+H52</f>
        <v>2255948.2400000002</v>
      </c>
      <c r="G52" s="58">
        <f>G53+G64+G69+G93+G98</f>
        <v>2229798.2400000002</v>
      </c>
      <c r="H52" s="58">
        <f>H53+H64+H69+H93+H98</f>
        <v>26150</v>
      </c>
      <c r="I52" s="57">
        <f>I53+I64+I69+I93+I98</f>
        <v>2147921.6799999992</v>
      </c>
      <c r="J52" s="58">
        <f>J53+J64+J69+J93+J98</f>
        <v>2127524.4799999995</v>
      </c>
      <c r="K52" s="58">
        <f>K53+K64+K69+K93+K98</f>
        <v>20397.2</v>
      </c>
      <c r="L52" s="57">
        <f>IFERROR(I52*100/F52,"0")</f>
        <v>95.211478788183499</v>
      </c>
    </row>
    <row r="53" spans="1:12" s="2" customFormat="1" ht="12.75">
      <c r="A53" s="306"/>
      <c r="B53" s="306"/>
      <c r="C53" s="61" t="s">
        <v>38</v>
      </c>
      <c r="D53" s="62"/>
      <c r="E53" s="71" t="s">
        <v>39</v>
      </c>
      <c r="F53" s="63">
        <f>G53+H53</f>
        <v>65096.22</v>
      </c>
      <c r="G53" s="63">
        <f>SUM(G54:G63)</f>
        <v>65096.22</v>
      </c>
      <c r="H53" s="63">
        <f>SUM(H54:H63)</f>
        <v>0</v>
      </c>
      <c r="I53" s="64">
        <f t="shared" ref="I53:I61" si="13">J53</f>
        <v>63932.200000000004</v>
      </c>
      <c r="J53" s="64">
        <f>J54+J55+J56+J57+J58+J59+J60+J61+J62+J63</f>
        <v>63932.200000000004</v>
      </c>
      <c r="K53" s="64">
        <f>SUM(K54:K63)</f>
        <v>0</v>
      </c>
      <c r="L53" s="63">
        <f>IFERROR(I53*100/F53,"0")</f>
        <v>98.211847016616318</v>
      </c>
    </row>
    <row r="54" spans="1:12" s="1" customFormat="1" ht="24">
      <c r="A54" s="306"/>
      <c r="B54" s="306"/>
      <c r="C54" s="309"/>
      <c r="D54" s="168" t="s">
        <v>155</v>
      </c>
      <c r="E54" s="34" t="s">
        <v>236</v>
      </c>
      <c r="F54" s="58">
        <f t="shared" ref="F54:F60" si="14">G54</f>
        <v>46040.56</v>
      </c>
      <c r="G54" s="58">
        <v>46040.56</v>
      </c>
      <c r="H54" s="58">
        <v>0</v>
      </c>
      <c r="I54" s="60">
        <f t="shared" si="13"/>
        <v>44901.51</v>
      </c>
      <c r="J54" s="60">
        <v>44901.51</v>
      </c>
      <c r="K54" s="60">
        <v>0</v>
      </c>
      <c r="L54" s="58">
        <f t="shared" ref="L54:L117" si="15">IFERROR(J54*100/G54,IFERROR(K54*100/H54,"0"))</f>
        <v>97.525985782970494</v>
      </c>
    </row>
    <row r="55" spans="1:12" s="1" customFormat="1" ht="12.75">
      <c r="A55" s="306"/>
      <c r="B55" s="306"/>
      <c r="C55" s="309"/>
      <c r="D55" s="168" t="s">
        <v>156</v>
      </c>
      <c r="E55" s="37" t="s">
        <v>160</v>
      </c>
      <c r="F55" s="58">
        <f t="shared" si="14"/>
        <v>3358</v>
      </c>
      <c r="G55" s="58">
        <v>3358</v>
      </c>
      <c r="H55" s="58">
        <v>0</v>
      </c>
      <c r="I55" s="60">
        <f t="shared" si="13"/>
        <v>3357.33</v>
      </c>
      <c r="J55" s="60">
        <v>3357.33</v>
      </c>
      <c r="K55" s="60">
        <v>0</v>
      </c>
      <c r="L55" s="58">
        <f t="shared" si="15"/>
        <v>99.980047647409165</v>
      </c>
    </row>
    <row r="56" spans="1:12" s="1" customFormat="1" ht="24">
      <c r="A56" s="306"/>
      <c r="B56" s="306"/>
      <c r="C56" s="309"/>
      <c r="D56" s="168" t="s">
        <v>141</v>
      </c>
      <c r="E56" s="34" t="s">
        <v>142</v>
      </c>
      <c r="F56" s="58">
        <f t="shared" si="14"/>
        <v>8490</v>
      </c>
      <c r="G56" s="58">
        <v>8490</v>
      </c>
      <c r="H56" s="58">
        <v>0</v>
      </c>
      <c r="I56" s="60">
        <f t="shared" si="13"/>
        <v>8489.81</v>
      </c>
      <c r="J56" s="60">
        <v>8489.81</v>
      </c>
      <c r="K56" s="60">
        <v>0</v>
      </c>
      <c r="L56" s="58">
        <f t="shared" si="15"/>
        <v>99.99776207302709</v>
      </c>
    </row>
    <row r="57" spans="1:12" s="1" customFormat="1" ht="12.75">
      <c r="A57" s="306"/>
      <c r="B57" s="306"/>
      <c r="C57" s="309"/>
      <c r="D57" s="168" t="s">
        <v>143</v>
      </c>
      <c r="E57" s="34" t="s">
        <v>144</v>
      </c>
      <c r="F57" s="58">
        <f t="shared" si="14"/>
        <v>1211</v>
      </c>
      <c r="G57" s="58">
        <v>1211</v>
      </c>
      <c r="H57" s="58">
        <v>0</v>
      </c>
      <c r="I57" s="60">
        <f t="shared" si="13"/>
        <v>1210.04</v>
      </c>
      <c r="J57" s="60">
        <v>1210.04</v>
      </c>
      <c r="K57" s="60">
        <v>0</v>
      </c>
      <c r="L57" s="58">
        <f t="shared" si="15"/>
        <v>99.920726672171753</v>
      </c>
    </row>
    <row r="58" spans="1:12" s="1" customFormat="1" ht="12.75">
      <c r="A58" s="306"/>
      <c r="B58" s="306"/>
      <c r="C58" s="309"/>
      <c r="D58" s="168" t="s">
        <v>147</v>
      </c>
      <c r="E58" s="34" t="s">
        <v>148</v>
      </c>
      <c r="F58" s="58">
        <f t="shared" si="14"/>
        <v>1504</v>
      </c>
      <c r="G58" s="58">
        <v>1504</v>
      </c>
      <c r="H58" s="58">
        <v>0</v>
      </c>
      <c r="I58" s="60">
        <f t="shared" si="13"/>
        <v>1504</v>
      </c>
      <c r="J58" s="60">
        <v>1504</v>
      </c>
      <c r="K58" s="60">
        <v>0</v>
      </c>
      <c r="L58" s="58">
        <f t="shared" si="15"/>
        <v>100</v>
      </c>
    </row>
    <row r="59" spans="1:12" s="1" customFormat="1" ht="12.75">
      <c r="A59" s="306"/>
      <c r="B59" s="306"/>
      <c r="C59" s="309"/>
      <c r="D59" s="168" t="s">
        <v>137</v>
      </c>
      <c r="E59" s="34" t="s">
        <v>138</v>
      </c>
      <c r="F59" s="58">
        <f t="shared" si="14"/>
        <v>2296</v>
      </c>
      <c r="G59" s="58">
        <v>2296</v>
      </c>
      <c r="H59" s="58">
        <v>0</v>
      </c>
      <c r="I59" s="60">
        <f t="shared" si="13"/>
        <v>2295.25</v>
      </c>
      <c r="J59" s="60">
        <v>2295.25</v>
      </c>
      <c r="K59" s="60">
        <v>0</v>
      </c>
      <c r="L59" s="58">
        <f t="shared" si="15"/>
        <v>99.967334494773525</v>
      </c>
    </row>
    <row r="60" spans="1:12" s="1" customFormat="1" ht="24">
      <c r="A60" s="306"/>
      <c r="B60" s="306"/>
      <c r="C60" s="309"/>
      <c r="D60" s="168" t="s">
        <v>170</v>
      </c>
      <c r="E60" s="40" t="s">
        <v>204</v>
      </c>
      <c r="F60" s="58">
        <f t="shared" si="14"/>
        <v>0</v>
      </c>
      <c r="G60" s="58">
        <v>0</v>
      </c>
      <c r="H60" s="58">
        <v>0</v>
      </c>
      <c r="I60" s="60">
        <f t="shared" si="13"/>
        <v>0</v>
      </c>
      <c r="J60" s="60">
        <v>0</v>
      </c>
      <c r="K60" s="60">
        <v>0</v>
      </c>
      <c r="L60" s="58" t="str">
        <f t="shared" si="15"/>
        <v>0</v>
      </c>
    </row>
    <row r="61" spans="1:12" s="1" customFormat="1" ht="12.75">
      <c r="A61" s="306"/>
      <c r="B61" s="306"/>
      <c r="C61" s="309"/>
      <c r="D61" s="168" t="s">
        <v>157</v>
      </c>
      <c r="E61" s="34" t="s">
        <v>161</v>
      </c>
      <c r="F61" s="58">
        <f>G61:G62</f>
        <v>311</v>
      </c>
      <c r="G61" s="58">
        <v>311</v>
      </c>
      <c r="H61" s="58">
        <v>0</v>
      </c>
      <c r="I61" s="60">
        <f t="shared" si="13"/>
        <v>310.10000000000002</v>
      </c>
      <c r="J61" s="60">
        <v>310.10000000000002</v>
      </c>
      <c r="K61" s="60">
        <v>0</v>
      </c>
      <c r="L61" s="58">
        <f t="shared" si="15"/>
        <v>99.710610932475902</v>
      </c>
    </row>
    <row r="62" spans="1:12" s="1" customFormat="1" ht="24">
      <c r="A62" s="306"/>
      <c r="B62" s="306"/>
      <c r="C62" s="309"/>
      <c r="D62" s="168" t="s">
        <v>158</v>
      </c>
      <c r="E62" s="42" t="s">
        <v>231</v>
      </c>
      <c r="F62" s="58">
        <f t="shared" ref="F62:F68" si="16">G62</f>
        <v>1185.6600000000001</v>
      </c>
      <c r="G62" s="58">
        <v>1185.6600000000001</v>
      </c>
      <c r="H62" s="58">
        <v>0</v>
      </c>
      <c r="I62" s="60">
        <f>J62</f>
        <v>1185.6600000000001</v>
      </c>
      <c r="J62" s="60">
        <v>1185.6600000000001</v>
      </c>
      <c r="K62" s="60">
        <v>0</v>
      </c>
      <c r="L62" s="58">
        <f t="shared" si="15"/>
        <v>100</v>
      </c>
    </row>
    <row r="63" spans="1:12" s="1" customFormat="1" ht="36">
      <c r="A63" s="306"/>
      <c r="B63" s="306"/>
      <c r="C63" s="309"/>
      <c r="D63" s="168" t="s">
        <v>159</v>
      </c>
      <c r="E63" s="39" t="s">
        <v>173</v>
      </c>
      <c r="F63" s="58">
        <f t="shared" si="16"/>
        <v>700</v>
      </c>
      <c r="G63" s="58">
        <v>700</v>
      </c>
      <c r="H63" s="58">
        <v>0</v>
      </c>
      <c r="I63" s="60">
        <f t="shared" ref="I63:I68" si="17">J63</f>
        <v>678.5</v>
      </c>
      <c r="J63" s="60">
        <v>678.5</v>
      </c>
      <c r="K63" s="60">
        <v>0</v>
      </c>
      <c r="L63" s="58">
        <f t="shared" si="15"/>
        <v>96.928571428571431</v>
      </c>
    </row>
    <row r="64" spans="1:12" s="2" customFormat="1" ht="25.5">
      <c r="A64" s="306"/>
      <c r="B64" s="306"/>
      <c r="C64" s="61" t="s">
        <v>40</v>
      </c>
      <c r="D64" s="62"/>
      <c r="E64" s="71" t="s">
        <v>286</v>
      </c>
      <c r="F64" s="63">
        <f t="shared" si="16"/>
        <v>78000</v>
      </c>
      <c r="G64" s="63">
        <f>G65+G66+G68+G67</f>
        <v>78000</v>
      </c>
      <c r="H64" s="63">
        <f>SUM(H66:H68)</f>
        <v>0</v>
      </c>
      <c r="I64" s="64">
        <f t="shared" si="17"/>
        <v>75714.63</v>
      </c>
      <c r="J64" s="64">
        <f>J65+J66+J67+J68</f>
        <v>75714.63</v>
      </c>
      <c r="K64" s="64">
        <f>SUM(K66:K68)</f>
        <v>0</v>
      </c>
      <c r="L64" s="63">
        <f>IFERROR(I64*100/F64,"0")</f>
        <v>97.070038461538459</v>
      </c>
    </row>
    <row r="65" spans="1:12" s="1" customFormat="1" ht="24">
      <c r="A65" s="306"/>
      <c r="B65" s="306"/>
      <c r="C65" s="310"/>
      <c r="D65" s="168" t="s">
        <v>163</v>
      </c>
      <c r="E65" s="41" t="s">
        <v>164</v>
      </c>
      <c r="F65" s="58">
        <f t="shared" si="16"/>
        <v>59600</v>
      </c>
      <c r="G65" s="58">
        <v>59600</v>
      </c>
      <c r="H65" s="58">
        <v>0</v>
      </c>
      <c r="I65" s="60">
        <f t="shared" si="17"/>
        <v>58049.2</v>
      </c>
      <c r="J65" s="60">
        <v>58049.2</v>
      </c>
      <c r="K65" s="60">
        <v>0</v>
      </c>
      <c r="L65" s="63">
        <f>IFERROR(I65*100/F65,"0")</f>
        <v>97.397986577181214</v>
      </c>
    </row>
    <row r="66" spans="1:12" s="1" customFormat="1" ht="12.75">
      <c r="A66" s="306"/>
      <c r="B66" s="306"/>
      <c r="C66" s="311"/>
      <c r="D66" s="168" t="s">
        <v>147</v>
      </c>
      <c r="E66" s="34" t="s">
        <v>148</v>
      </c>
      <c r="F66" s="58">
        <f t="shared" si="16"/>
        <v>2000</v>
      </c>
      <c r="G66" s="58">
        <v>2000</v>
      </c>
      <c r="H66" s="58">
        <v>0</v>
      </c>
      <c r="I66" s="60">
        <f t="shared" si="17"/>
        <v>1395.36</v>
      </c>
      <c r="J66" s="60">
        <v>1395.36</v>
      </c>
      <c r="K66" s="60">
        <v>0</v>
      </c>
      <c r="L66" s="58">
        <f t="shared" si="15"/>
        <v>69.768000000000001</v>
      </c>
    </row>
    <row r="67" spans="1:12" s="1" customFormat="1" ht="12.75">
      <c r="A67" s="306"/>
      <c r="B67" s="306"/>
      <c r="C67" s="311"/>
      <c r="D67" s="168" t="s">
        <v>213</v>
      </c>
      <c r="E67" s="37" t="s">
        <v>233</v>
      </c>
      <c r="F67" s="58">
        <f>G67</f>
        <v>1500</v>
      </c>
      <c r="G67" s="58">
        <v>1500</v>
      </c>
      <c r="H67" s="58">
        <v>0</v>
      </c>
      <c r="I67" s="60">
        <f t="shared" si="17"/>
        <v>1463.3</v>
      </c>
      <c r="J67" s="60">
        <v>1463.3</v>
      </c>
      <c r="K67" s="60">
        <v>0</v>
      </c>
      <c r="L67" s="58">
        <f t="shared" si="15"/>
        <v>97.553333333333327</v>
      </c>
    </row>
    <row r="68" spans="1:12" s="1" customFormat="1" ht="12.75">
      <c r="A68" s="306"/>
      <c r="B68" s="306"/>
      <c r="C68" s="315"/>
      <c r="D68" s="168" t="s">
        <v>137</v>
      </c>
      <c r="E68" s="34" t="s">
        <v>138</v>
      </c>
      <c r="F68" s="58">
        <f t="shared" si="16"/>
        <v>14900</v>
      </c>
      <c r="G68" s="58">
        <v>14900</v>
      </c>
      <c r="H68" s="58">
        <v>0</v>
      </c>
      <c r="I68" s="60">
        <f t="shared" si="17"/>
        <v>14806.77</v>
      </c>
      <c r="J68" s="60">
        <v>14806.77</v>
      </c>
      <c r="K68" s="60">
        <v>0</v>
      </c>
      <c r="L68" s="58">
        <f t="shared" si="15"/>
        <v>99.374295302013422</v>
      </c>
    </row>
    <row r="69" spans="1:12" s="2" customFormat="1" ht="38.25">
      <c r="A69" s="306"/>
      <c r="B69" s="306"/>
      <c r="C69" s="61" t="s">
        <v>41</v>
      </c>
      <c r="D69" s="62"/>
      <c r="E69" s="90" t="s">
        <v>234</v>
      </c>
      <c r="F69" s="63">
        <f>G69+H69</f>
        <v>1960269.52</v>
      </c>
      <c r="G69" s="63">
        <f>G70+G71+G72+G73+G74+G75+G76+G77+G79+G80+G81+G82+G83+G84+G85+G86+G87+G89+G90+G91+G78+G88</f>
        <v>1934119.52</v>
      </c>
      <c r="H69" s="63">
        <f>SUM(H70:H92)</f>
        <v>26150</v>
      </c>
      <c r="I69" s="64">
        <f>J69+K69</f>
        <v>1868961.8699999994</v>
      </c>
      <c r="J69" s="64">
        <f>J71+J72+J73+J74+J75+J76+J77+J78+J80+J81+J82+J83+J84+J85+J86+J87+J88+J89+J90+J91+J79+J70</f>
        <v>1848564.6699999995</v>
      </c>
      <c r="K69" s="64">
        <f>K91+K92</f>
        <v>20397.2</v>
      </c>
      <c r="L69" s="63">
        <f>IFERROR(I69*100/F69,"0")</f>
        <v>95.342086939146995</v>
      </c>
    </row>
    <row r="70" spans="1:12" s="1" customFormat="1" ht="24">
      <c r="A70" s="306"/>
      <c r="B70" s="306"/>
      <c r="C70" s="310"/>
      <c r="D70" s="168" t="s">
        <v>165</v>
      </c>
      <c r="E70" s="42" t="s">
        <v>181</v>
      </c>
      <c r="F70" s="58">
        <f t="shared" ref="F70:F88" si="18">G70</f>
        <v>4500</v>
      </c>
      <c r="G70" s="58">
        <v>4500</v>
      </c>
      <c r="H70" s="58">
        <v>0</v>
      </c>
      <c r="I70" s="60">
        <f t="shared" ref="I70:I80" si="19">J70</f>
        <v>4442.49</v>
      </c>
      <c r="J70" s="60">
        <v>4442.49</v>
      </c>
      <c r="K70" s="60">
        <v>0</v>
      </c>
      <c r="L70" s="58">
        <f t="shared" si="15"/>
        <v>98.721999999999994</v>
      </c>
    </row>
    <row r="71" spans="1:12" s="1" customFormat="1" ht="24">
      <c r="A71" s="306"/>
      <c r="B71" s="306"/>
      <c r="C71" s="311"/>
      <c r="D71" s="168" t="s">
        <v>155</v>
      </c>
      <c r="E71" s="34" t="s">
        <v>236</v>
      </c>
      <c r="F71" s="58">
        <f t="shared" si="18"/>
        <v>1074093.1100000001</v>
      </c>
      <c r="G71" s="58">
        <v>1074093.1100000001</v>
      </c>
      <c r="H71" s="58">
        <v>0</v>
      </c>
      <c r="I71" s="60">
        <f t="shared" si="19"/>
        <v>1055275.8999999999</v>
      </c>
      <c r="J71" s="60">
        <v>1055275.8999999999</v>
      </c>
      <c r="K71" s="60">
        <v>0</v>
      </c>
      <c r="L71" s="58">
        <f t="shared" si="15"/>
        <v>98.248083911459005</v>
      </c>
    </row>
    <row r="72" spans="1:12" s="1" customFormat="1" ht="12.75">
      <c r="A72" s="306"/>
      <c r="B72" s="306"/>
      <c r="C72" s="311"/>
      <c r="D72" s="168" t="s">
        <v>156</v>
      </c>
      <c r="E72" s="34" t="s">
        <v>160</v>
      </c>
      <c r="F72" s="58">
        <f t="shared" si="18"/>
        <v>75606.89</v>
      </c>
      <c r="G72" s="58">
        <v>75606.89</v>
      </c>
      <c r="H72" s="58">
        <v>0</v>
      </c>
      <c r="I72" s="60">
        <f t="shared" si="19"/>
        <v>75606.89</v>
      </c>
      <c r="J72" s="60">
        <v>75606.89</v>
      </c>
      <c r="K72" s="60">
        <v>0</v>
      </c>
      <c r="L72" s="58">
        <f t="shared" si="15"/>
        <v>100</v>
      </c>
    </row>
    <row r="73" spans="1:12" s="1" customFormat="1" ht="24">
      <c r="A73" s="306"/>
      <c r="B73" s="306"/>
      <c r="C73" s="311"/>
      <c r="D73" s="168" t="s">
        <v>166</v>
      </c>
      <c r="E73" s="41" t="s">
        <v>251</v>
      </c>
      <c r="F73" s="58">
        <f t="shared" si="18"/>
        <v>10000</v>
      </c>
      <c r="G73" s="58">
        <v>10000</v>
      </c>
      <c r="H73" s="58">
        <v>0</v>
      </c>
      <c r="I73" s="60">
        <f t="shared" si="19"/>
        <v>8737.31</v>
      </c>
      <c r="J73" s="60">
        <v>8737.31</v>
      </c>
      <c r="K73" s="60">
        <v>0</v>
      </c>
      <c r="L73" s="58">
        <f t="shared" si="15"/>
        <v>87.373099999999994</v>
      </c>
    </row>
    <row r="74" spans="1:12" s="1" customFormat="1" ht="24">
      <c r="A74" s="306"/>
      <c r="B74" s="306"/>
      <c r="C74" s="311"/>
      <c r="D74" s="168" t="s">
        <v>141</v>
      </c>
      <c r="E74" s="34" t="s">
        <v>142</v>
      </c>
      <c r="F74" s="58">
        <f t="shared" si="18"/>
        <v>185880</v>
      </c>
      <c r="G74" s="58">
        <v>185880</v>
      </c>
      <c r="H74" s="58">
        <v>0</v>
      </c>
      <c r="I74" s="60">
        <f t="shared" si="19"/>
        <v>165244.16</v>
      </c>
      <c r="J74" s="60">
        <v>165244.16</v>
      </c>
      <c r="K74" s="60">
        <v>0</v>
      </c>
      <c r="L74" s="58">
        <f t="shared" si="15"/>
        <v>88.898299978480736</v>
      </c>
    </row>
    <row r="75" spans="1:12" s="1" customFormat="1" ht="12.75">
      <c r="A75" s="306"/>
      <c r="B75" s="306"/>
      <c r="C75" s="311"/>
      <c r="D75" s="168" t="s">
        <v>143</v>
      </c>
      <c r="E75" s="34" t="s">
        <v>144</v>
      </c>
      <c r="F75" s="58">
        <f t="shared" si="18"/>
        <v>15300</v>
      </c>
      <c r="G75" s="58">
        <v>15300</v>
      </c>
      <c r="H75" s="58">
        <v>0</v>
      </c>
      <c r="I75" s="60">
        <f t="shared" si="19"/>
        <v>12738.95</v>
      </c>
      <c r="J75" s="60">
        <v>12738.95</v>
      </c>
      <c r="K75" s="60">
        <v>0</v>
      </c>
      <c r="L75" s="58">
        <f t="shared" si="15"/>
        <v>83.261111111111106</v>
      </c>
    </row>
    <row r="76" spans="1:12" s="1" customFormat="1" ht="12.75">
      <c r="A76" s="306"/>
      <c r="B76" s="306"/>
      <c r="C76" s="311"/>
      <c r="D76" s="168" t="s">
        <v>145</v>
      </c>
      <c r="E76" s="36" t="s">
        <v>146</v>
      </c>
      <c r="F76" s="58">
        <f t="shared" si="18"/>
        <v>6000</v>
      </c>
      <c r="G76" s="58">
        <v>6000</v>
      </c>
      <c r="H76" s="58">
        <v>0</v>
      </c>
      <c r="I76" s="60">
        <f t="shared" si="19"/>
        <v>3432</v>
      </c>
      <c r="J76" s="60">
        <v>3432</v>
      </c>
      <c r="K76" s="60">
        <v>0</v>
      </c>
      <c r="L76" s="58">
        <f t="shared" si="15"/>
        <v>57.2</v>
      </c>
    </row>
    <row r="77" spans="1:12" s="1" customFormat="1" ht="12.75">
      <c r="A77" s="306"/>
      <c r="B77" s="306"/>
      <c r="C77" s="311"/>
      <c r="D77" s="168" t="s">
        <v>147</v>
      </c>
      <c r="E77" s="36" t="s">
        <v>148</v>
      </c>
      <c r="F77" s="58">
        <f t="shared" si="18"/>
        <v>153000</v>
      </c>
      <c r="G77" s="58">
        <v>153000</v>
      </c>
      <c r="H77" s="58">
        <v>0</v>
      </c>
      <c r="I77" s="60">
        <f t="shared" si="19"/>
        <v>136966.41</v>
      </c>
      <c r="J77" s="60">
        <v>136966.41</v>
      </c>
      <c r="K77" s="60">
        <v>0</v>
      </c>
      <c r="L77" s="58">
        <f t="shared" si="15"/>
        <v>89.520529411764713</v>
      </c>
    </row>
    <row r="78" spans="1:12" s="1" customFormat="1" ht="12.75">
      <c r="A78" s="306"/>
      <c r="B78" s="306"/>
      <c r="C78" s="311"/>
      <c r="D78" s="168" t="s">
        <v>213</v>
      </c>
      <c r="E78" s="37" t="s">
        <v>233</v>
      </c>
      <c r="F78" s="58">
        <f t="shared" si="18"/>
        <v>4000</v>
      </c>
      <c r="G78" s="58">
        <v>4000</v>
      </c>
      <c r="H78" s="58">
        <v>0</v>
      </c>
      <c r="I78" s="60">
        <f t="shared" si="19"/>
        <v>3231.4</v>
      </c>
      <c r="J78" s="60">
        <v>3231.4</v>
      </c>
      <c r="K78" s="60">
        <v>0</v>
      </c>
      <c r="L78" s="58">
        <f t="shared" si="15"/>
        <v>80.784999999999997</v>
      </c>
    </row>
    <row r="79" spans="1:12" s="1" customFormat="1" ht="24">
      <c r="A79" s="306"/>
      <c r="B79" s="306"/>
      <c r="C79" s="311"/>
      <c r="D79" s="168" t="s">
        <v>167</v>
      </c>
      <c r="E79" s="43" t="s">
        <v>180</v>
      </c>
      <c r="F79" s="58">
        <f t="shared" si="18"/>
        <v>0</v>
      </c>
      <c r="G79" s="58">
        <v>0</v>
      </c>
      <c r="H79" s="58">
        <v>0</v>
      </c>
      <c r="I79" s="60">
        <f t="shared" si="19"/>
        <v>0</v>
      </c>
      <c r="J79" s="60">
        <v>0</v>
      </c>
      <c r="K79" s="60">
        <v>0</v>
      </c>
      <c r="L79" s="58" t="str">
        <f t="shared" si="15"/>
        <v>0</v>
      </c>
    </row>
    <row r="80" spans="1:12" s="1" customFormat="1" ht="12.75">
      <c r="A80" s="306"/>
      <c r="B80" s="306"/>
      <c r="C80" s="311"/>
      <c r="D80" s="168" t="s">
        <v>153</v>
      </c>
      <c r="E80" s="34" t="s">
        <v>154</v>
      </c>
      <c r="F80" s="58">
        <f t="shared" si="18"/>
        <v>14000</v>
      </c>
      <c r="G80" s="58">
        <v>14000</v>
      </c>
      <c r="H80" s="58">
        <v>0</v>
      </c>
      <c r="I80" s="60">
        <f t="shared" si="19"/>
        <v>9908.5300000000007</v>
      </c>
      <c r="J80" s="60">
        <v>9908.5300000000007</v>
      </c>
      <c r="K80" s="60">
        <v>0</v>
      </c>
      <c r="L80" s="58">
        <f t="shared" si="15"/>
        <v>70.775214285714299</v>
      </c>
    </row>
    <row r="81" spans="1:12" s="1" customFormat="1" ht="12.75">
      <c r="A81" s="306"/>
      <c r="B81" s="306"/>
      <c r="C81" s="311"/>
      <c r="D81" s="168" t="s">
        <v>168</v>
      </c>
      <c r="E81" s="34" t="s">
        <v>182</v>
      </c>
      <c r="F81" s="58">
        <f t="shared" si="18"/>
        <v>1000</v>
      </c>
      <c r="G81" s="58">
        <v>1000</v>
      </c>
      <c r="H81" s="58">
        <v>0</v>
      </c>
      <c r="I81" s="60">
        <v>0</v>
      </c>
      <c r="J81" s="60">
        <v>0</v>
      </c>
      <c r="K81" s="60">
        <v>0</v>
      </c>
      <c r="L81" s="58">
        <f t="shared" si="15"/>
        <v>0</v>
      </c>
    </row>
    <row r="82" spans="1:12" s="1" customFormat="1" ht="12.75">
      <c r="A82" s="306"/>
      <c r="B82" s="306"/>
      <c r="C82" s="311"/>
      <c r="D82" s="168" t="s">
        <v>169</v>
      </c>
      <c r="E82" s="34" t="s">
        <v>172</v>
      </c>
      <c r="F82" s="58">
        <f t="shared" si="18"/>
        <v>1020</v>
      </c>
      <c r="G82" s="58">
        <v>1020</v>
      </c>
      <c r="H82" s="58">
        <v>0</v>
      </c>
      <c r="I82" s="60">
        <f t="shared" ref="I82:I90" si="20">J82</f>
        <v>1020</v>
      </c>
      <c r="J82" s="60">
        <v>1020</v>
      </c>
      <c r="K82" s="60">
        <v>0</v>
      </c>
      <c r="L82" s="58">
        <f t="shared" si="15"/>
        <v>100</v>
      </c>
    </row>
    <row r="83" spans="1:12" s="1" customFormat="1" ht="12.75">
      <c r="A83" s="306"/>
      <c r="B83" s="306"/>
      <c r="C83" s="311"/>
      <c r="D83" s="168" t="s">
        <v>137</v>
      </c>
      <c r="E83" s="34" t="s">
        <v>138</v>
      </c>
      <c r="F83" s="58">
        <f t="shared" si="18"/>
        <v>275000</v>
      </c>
      <c r="G83" s="58">
        <v>275000</v>
      </c>
      <c r="H83" s="58">
        <v>0</v>
      </c>
      <c r="I83" s="60">
        <f t="shared" si="20"/>
        <v>274930.90000000002</v>
      </c>
      <c r="J83" s="60">
        <v>274930.90000000002</v>
      </c>
      <c r="K83" s="60">
        <v>0</v>
      </c>
      <c r="L83" s="58">
        <f t="shared" si="15"/>
        <v>99.974872727272739</v>
      </c>
    </row>
    <row r="84" spans="1:12" s="1" customFormat="1" ht="24">
      <c r="A84" s="306"/>
      <c r="B84" s="306"/>
      <c r="C84" s="311"/>
      <c r="D84" s="168" t="s">
        <v>170</v>
      </c>
      <c r="E84" s="40" t="s">
        <v>203</v>
      </c>
      <c r="F84" s="58">
        <f t="shared" si="18"/>
        <v>10600</v>
      </c>
      <c r="G84" s="58">
        <v>10600</v>
      </c>
      <c r="H84" s="58">
        <v>0</v>
      </c>
      <c r="I84" s="60">
        <f t="shared" si="20"/>
        <v>9389.99</v>
      </c>
      <c r="J84" s="60">
        <v>9389.99</v>
      </c>
      <c r="K84" s="60">
        <v>0</v>
      </c>
      <c r="L84" s="58">
        <f t="shared" si="15"/>
        <v>88.58481132075471</v>
      </c>
    </row>
    <row r="85" spans="1:12" s="1" customFormat="1" ht="12.75">
      <c r="A85" s="306"/>
      <c r="B85" s="306"/>
      <c r="C85" s="311"/>
      <c r="D85" s="168" t="s">
        <v>157</v>
      </c>
      <c r="E85" s="34" t="s">
        <v>161</v>
      </c>
      <c r="F85" s="58">
        <f t="shared" si="18"/>
        <v>10500</v>
      </c>
      <c r="G85" s="58">
        <v>10500</v>
      </c>
      <c r="H85" s="58">
        <v>0</v>
      </c>
      <c r="I85" s="60">
        <f t="shared" si="20"/>
        <v>8996.4699999999993</v>
      </c>
      <c r="J85" s="60">
        <v>8996.4699999999993</v>
      </c>
      <c r="K85" s="60">
        <v>0</v>
      </c>
      <c r="L85" s="58">
        <f t="shared" si="15"/>
        <v>85.680666666666653</v>
      </c>
    </row>
    <row r="86" spans="1:12" s="1" customFormat="1" ht="12.75">
      <c r="A86" s="306"/>
      <c r="B86" s="306"/>
      <c r="C86" s="311"/>
      <c r="D86" s="168" t="s">
        <v>139</v>
      </c>
      <c r="E86" s="34" t="s">
        <v>132</v>
      </c>
      <c r="F86" s="58">
        <f t="shared" si="18"/>
        <v>48669.52</v>
      </c>
      <c r="G86" s="58">
        <v>48669.52</v>
      </c>
      <c r="H86" s="58">
        <v>0</v>
      </c>
      <c r="I86" s="60">
        <f t="shared" si="20"/>
        <v>39770.910000000003</v>
      </c>
      <c r="J86" s="60">
        <v>39770.910000000003</v>
      </c>
      <c r="K86" s="60">
        <v>0</v>
      </c>
      <c r="L86" s="58">
        <f t="shared" si="15"/>
        <v>81.716256909868861</v>
      </c>
    </row>
    <row r="87" spans="1:12" s="1" customFormat="1" ht="24">
      <c r="A87" s="306"/>
      <c r="B87" s="306"/>
      <c r="C87" s="311"/>
      <c r="D87" s="168" t="s">
        <v>158</v>
      </c>
      <c r="E87" s="42" t="s">
        <v>231</v>
      </c>
      <c r="F87" s="58">
        <f t="shared" si="18"/>
        <v>28605.63</v>
      </c>
      <c r="G87" s="58">
        <v>28605.63</v>
      </c>
      <c r="H87" s="58">
        <v>0</v>
      </c>
      <c r="I87" s="60">
        <f t="shared" si="20"/>
        <v>28605.63</v>
      </c>
      <c r="J87" s="60">
        <v>28605.63</v>
      </c>
      <c r="K87" s="60">
        <v>0</v>
      </c>
      <c r="L87" s="58">
        <f t="shared" si="15"/>
        <v>100</v>
      </c>
    </row>
    <row r="88" spans="1:12" s="1" customFormat="1" ht="33.75">
      <c r="A88" s="306"/>
      <c r="B88" s="306"/>
      <c r="C88" s="311"/>
      <c r="D88" s="168" t="s">
        <v>306</v>
      </c>
      <c r="E88" s="160" t="s">
        <v>307</v>
      </c>
      <c r="F88" s="58">
        <f t="shared" si="18"/>
        <v>50</v>
      </c>
      <c r="G88" s="58">
        <v>50</v>
      </c>
      <c r="H88" s="58">
        <v>0</v>
      </c>
      <c r="I88" s="60">
        <f t="shared" si="20"/>
        <v>34.35</v>
      </c>
      <c r="J88" s="60">
        <v>34.35</v>
      </c>
      <c r="K88" s="60">
        <v>0</v>
      </c>
      <c r="L88" s="58">
        <f t="shared" si="15"/>
        <v>68.7</v>
      </c>
    </row>
    <row r="89" spans="1:12" s="1" customFormat="1" ht="24">
      <c r="A89" s="306"/>
      <c r="B89" s="306"/>
      <c r="C89" s="311"/>
      <c r="D89" s="168" t="s">
        <v>150</v>
      </c>
      <c r="E89" s="38" t="s">
        <v>267</v>
      </c>
      <c r="F89" s="58">
        <v>1794.37</v>
      </c>
      <c r="G89" s="58">
        <v>1794.37</v>
      </c>
      <c r="H89" s="58">
        <v>0</v>
      </c>
      <c r="I89" s="60">
        <f t="shared" si="20"/>
        <v>453.38</v>
      </c>
      <c r="J89" s="60">
        <v>453.38</v>
      </c>
      <c r="K89" s="60">
        <v>0</v>
      </c>
      <c r="L89" s="58">
        <f t="shared" si="15"/>
        <v>25.266806734397033</v>
      </c>
    </row>
    <row r="90" spans="1:12" s="1" customFormat="1" ht="36">
      <c r="A90" s="306"/>
      <c r="B90" s="306"/>
      <c r="C90" s="311"/>
      <c r="D90" s="168" t="s">
        <v>159</v>
      </c>
      <c r="E90" s="39" t="s">
        <v>173</v>
      </c>
      <c r="F90" s="58">
        <v>14500</v>
      </c>
      <c r="G90" s="58">
        <v>14500</v>
      </c>
      <c r="H90" s="58">
        <v>0</v>
      </c>
      <c r="I90" s="60">
        <f t="shared" si="20"/>
        <v>9779</v>
      </c>
      <c r="J90" s="60">
        <v>9779</v>
      </c>
      <c r="K90" s="60">
        <v>0</v>
      </c>
      <c r="L90" s="58">
        <f t="shared" si="15"/>
        <v>67.441379310344828</v>
      </c>
    </row>
    <row r="91" spans="1:12" s="31" customFormat="1" ht="24">
      <c r="A91" s="306"/>
      <c r="B91" s="306"/>
      <c r="C91" s="311"/>
      <c r="D91" s="76" t="s">
        <v>152</v>
      </c>
      <c r="E91" s="148" t="s">
        <v>300</v>
      </c>
      <c r="F91" s="58">
        <v>20000</v>
      </c>
      <c r="G91" s="58">
        <v>0</v>
      </c>
      <c r="H91" s="58">
        <v>20000</v>
      </c>
      <c r="I91" s="58">
        <f>K91</f>
        <v>14247.2</v>
      </c>
      <c r="J91" s="58">
        <v>0</v>
      </c>
      <c r="K91" s="58">
        <v>14247.2</v>
      </c>
      <c r="L91" s="58">
        <f t="shared" si="15"/>
        <v>71.236000000000004</v>
      </c>
    </row>
    <row r="92" spans="1:12" s="31" customFormat="1" ht="24">
      <c r="A92" s="306"/>
      <c r="B92" s="306"/>
      <c r="C92" s="315"/>
      <c r="D92" s="76" t="s">
        <v>171</v>
      </c>
      <c r="E92" s="148" t="s">
        <v>297</v>
      </c>
      <c r="F92" s="58">
        <f>H92</f>
        <v>6150</v>
      </c>
      <c r="G92" s="58">
        <v>0</v>
      </c>
      <c r="H92" s="58">
        <v>6150</v>
      </c>
      <c r="I92" s="58">
        <f>K92</f>
        <v>6150</v>
      </c>
      <c r="J92" s="58">
        <v>0</v>
      </c>
      <c r="K92" s="58">
        <v>6150</v>
      </c>
      <c r="L92" s="58">
        <f t="shared" si="15"/>
        <v>100</v>
      </c>
    </row>
    <row r="93" spans="1:12" s="2" customFormat="1" ht="38.25">
      <c r="A93" s="306"/>
      <c r="B93" s="306"/>
      <c r="C93" s="61" t="s">
        <v>214</v>
      </c>
      <c r="D93" s="62"/>
      <c r="E93" s="91" t="s">
        <v>235</v>
      </c>
      <c r="F93" s="63">
        <f t="shared" ref="F93:F98" si="21">G93</f>
        <v>65000</v>
      </c>
      <c r="G93" s="63">
        <f>G97+G96+G95+G94</f>
        <v>65000</v>
      </c>
      <c r="H93" s="63">
        <f>SUM(H94:H113)</f>
        <v>0</v>
      </c>
      <c r="I93" s="64">
        <f t="shared" ref="I93:I118" si="22">J93</f>
        <v>61919.71</v>
      </c>
      <c r="J93" s="64">
        <f>J94+J95+J96</f>
        <v>61919.71</v>
      </c>
      <c r="K93" s="64">
        <f>K94+K95+K96</f>
        <v>0</v>
      </c>
      <c r="L93" s="63">
        <f>IFERROR(I93*100/F93,"0")</f>
        <v>95.261092307692309</v>
      </c>
    </row>
    <row r="94" spans="1:12" s="1" customFormat="1" ht="24">
      <c r="A94" s="306"/>
      <c r="B94" s="306"/>
      <c r="C94" s="312"/>
      <c r="D94" s="168" t="s">
        <v>155</v>
      </c>
      <c r="E94" s="34" t="s">
        <v>236</v>
      </c>
      <c r="F94" s="58">
        <f t="shared" si="21"/>
        <v>50000</v>
      </c>
      <c r="G94" s="58">
        <v>50000</v>
      </c>
      <c r="H94" s="58">
        <v>0</v>
      </c>
      <c r="I94" s="60">
        <f>J94</f>
        <v>49448.59</v>
      </c>
      <c r="J94" s="60">
        <v>49448.59</v>
      </c>
      <c r="K94" s="60">
        <v>0</v>
      </c>
      <c r="L94" s="58">
        <f>IFERROR(I94*100/F94,"0")</f>
        <v>98.897180000000006</v>
      </c>
    </row>
    <row r="95" spans="1:12" s="1" customFormat="1" ht="12.75">
      <c r="A95" s="306"/>
      <c r="B95" s="306"/>
      <c r="C95" s="313"/>
      <c r="D95" s="168" t="s">
        <v>156</v>
      </c>
      <c r="E95" s="34" t="s">
        <v>160</v>
      </c>
      <c r="F95" s="58">
        <f t="shared" si="21"/>
        <v>4200</v>
      </c>
      <c r="G95" s="58">
        <v>4200</v>
      </c>
      <c r="H95" s="58">
        <v>0</v>
      </c>
      <c r="I95" s="60">
        <f t="shared" si="22"/>
        <v>4130.6499999999996</v>
      </c>
      <c r="J95" s="60">
        <v>4130.6499999999996</v>
      </c>
      <c r="K95" s="60">
        <v>0</v>
      </c>
      <c r="L95" s="58">
        <f t="shared" ref="L95:L96" si="23">IFERROR(I95*100/F95,"0")</f>
        <v>98.348809523809507</v>
      </c>
    </row>
    <row r="96" spans="1:12" s="1" customFormat="1" ht="24">
      <c r="A96" s="306"/>
      <c r="B96" s="306"/>
      <c r="C96" s="313"/>
      <c r="D96" s="168" t="s">
        <v>141</v>
      </c>
      <c r="E96" s="34" t="s">
        <v>142</v>
      </c>
      <c r="F96" s="58">
        <f t="shared" si="21"/>
        <v>10800</v>
      </c>
      <c r="G96" s="58">
        <v>10800</v>
      </c>
      <c r="H96" s="58">
        <v>0</v>
      </c>
      <c r="I96" s="60">
        <f t="shared" si="22"/>
        <v>8340.4699999999993</v>
      </c>
      <c r="J96" s="60">
        <v>8340.4699999999993</v>
      </c>
      <c r="K96" s="60">
        <v>0</v>
      </c>
      <c r="L96" s="58">
        <f t="shared" si="23"/>
        <v>77.226574074074065</v>
      </c>
    </row>
    <row r="97" spans="1:12" s="1" customFormat="1" ht="12.75">
      <c r="A97" s="306"/>
      <c r="B97" s="306"/>
      <c r="C97" s="313"/>
      <c r="D97" s="168" t="s">
        <v>143</v>
      </c>
      <c r="E97" s="73" t="s">
        <v>144</v>
      </c>
      <c r="F97" s="58">
        <f t="shared" si="21"/>
        <v>0</v>
      </c>
      <c r="G97" s="58">
        <v>0</v>
      </c>
      <c r="H97" s="58"/>
      <c r="I97" s="60"/>
      <c r="J97" s="60">
        <f>SUM(J69:J92)</f>
        <v>3697129.3400000003</v>
      </c>
      <c r="K97" s="60"/>
      <c r="L97" s="63"/>
    </row>
    <row r="98" spans="1:12" s="2" customFormat="1" ht="12.75">
      <c r="A98" s="306"/>
      <c r="B98" s="306"/>
      <c r="C98" s="61" t="s">
        <v>42</v>
      </c>
      <c r="D98" s="62"/>
      <c r="E98" s="17" t="s">
        <v>255</v>
      </c>
      <c r="F98" s="63">
        <f t="shared" si="21"/>
        <v>87582.5</v>
      </c>
      <c r="G98" s="63">
        <f>G99+G100+G101+G102+G104+G106+G108+G109+G110+G111+G112+G113+G114+G115+G116+G117+G118</f>
        <v>87582.5</v>
      </c>
      <c r="H98" s="63">
        <f>SUM(H99:H118)</f>
        <v>0</v>
      </c>
      <c r="I98" s="64">
        <f t="shared" si="22"/>
        <v>77393.26999999999</v>
      </c>
      <c r="J98" s="64">
        <f>J99+J100+J101+J102+J104+J106+J108+J109+J110+J111+J112+J113+J114+J115+J116+J117+J118</f>
        <v>77393.26999999999</v>
      </c>
      <c r="K98" s="64">
        <f>SUM(K99:K118)</f>
        <v>0</v>
      </c>
      <c r="L98" s="63">
        <f>IFERROR(I98*100/F98,"0")</f>
        <v>88.366134787200622</v>
      </c>
    </row>
    <row r="99" spans="1:12" s="1" customFormat="1" ht="24">
      <c r="A99" s="306"/>
      <c r="B99" s="306"/>
      <c r="C99" s="309"/>
      <c r="D99" s="168" t="s">
        <v>163</v>
      </c>
      <c r="E99" s="33" t="s">
        <v>174</v>
      </c>
      <c r="F99" s="58">
        <f>G99+H99</f>
        <v>25600</v>
      </c>
      <c r="G99" s="58">
        <v>25600</v>
      </c>
      <c r="H99" s="58">
        <v>0</v>
      </c>
      <c r="I99" s="60">
        <f t="shared" si="22"/>
        <v>24000</v>
      </c>
      <c r="J99" s="60">
        <v>24000</v>
      </c>
      <c r="K99" s="60">
        <v>0</v>
      </c>
      <c r="L99" s="58">
        <f t="shared" si="15"/>
        <v>93.75</v>
      </c>
    </row>
    <row r="100" spans="1:12" s="31" customFormat="1" ht="24">
      <c r="A100" s="306"/>
      <c r="B100" s="306"/>
      <c r="C100" s="309"/>
      <c r="D100" s="76" t="s">
        <v>215</v>
      </c>
      <c r="E100" s="37" t="s">
        <v>236</v>
      </c>
      <c r="F100" s="58">
        <f t="shared" ref="F100:F118" si="24">G100</f>
        <v>2142</v>
      </c>
      <c r="G100" s="58">
        <v>2142</v>
      </c>
      <c r="H100" s="58">
        <v>0</v>
      </c>
      <c r="I100" s="58">
        <f t="shared" si="22"/>
        <v>2142</v>
      </c>
      <c r="J100" s="58">
        <v>2142</v>
      </c>
      <c r="K100" s="58">
        <v>0</v>
      </c>
      <c r="L100" s="58">
        <f t="shared" si="15"/>
        <v>100</v>
      </c>
    </row>
    <row r="101" spans="1:12" s="1" customFormat="1" ht="24">
      <c r="A101" s="306"/>
      <c r="B101" s="306"/>
      <c r="C101" s="309"/>
      <c r="D101" s="168" t="s">
        <v>192</v>
      </c>
      <c r="E101" s="34" t="s">
        <v>236</v>
      </c>
      <c r="F101" s="58">
        <f t="shared" si="24"/>
        <v>658</v>
      </c>
      <c r="G101" s="58">
        <v>658</v>
      </c>
      <c r="H101" s="58">
        <v>0</v>
      </c>
      <c r="I101" s="60">
        <f t="shared" si="22"/>
        <v>658</v>
      </c>
      <c r="J101" s="60">
        <v>658</v>
      </c>
      <c r="K101" s="60">
        <v>0</v>
      </c>
      <c r="L101" s="58">
        <f t="shared" si="15"/>
        <v>100</v>
      </c>
    </row>
    <row r="102" spans="1:12" s="31" customFormat="1" ht="24">
      <c r="A102" s="306"/>
      <c r="B102" s="306"/>
      <c r="C102" s="309"/>
      <c r="D102" s="76" t="s">
        <v>141</v>
      </c>
      <c r="E102" s="37" t="s">
        <v>142</v>
      </c>
      <c r="F102" s="58">
        <f t="shared" si="24"/>
        <v>718.9</v>
      </c>
      <c r="G102" s="58">
        <v>718.9</v>
      </c>
      <c r="H102" s="58">
        <v>0</v>
      </c>
      <c r="I102" s="58">
        <f t="shared" si="22"/>
        <v>653.22</v>
      </c>
      <c r="J102" s="58">
        <v>653.22</v>
      </c>
      <c r="K102" s="58">
        <v>0</v>
      </c>
      <c r="L102" s="58">
        <f t="shared" si="15"/>
        <v>90.863819724579216</v>
      </c>
    </row>
    <row r="103" spans="1:12" s="1" customFormat="1" ht="24">
      <c r="A103" s="306"/>
      <c r="B103" s="306"/>
      <c r="C103" s="309"/>
      <c r="D103" s="168" t="s">
        <v>193</v>
      </c>
      <c r="E103" s="34" t="s">
        <v>142</v>
      </c>
      <c r="F103" s="58">
        <f t="shared" si="24"/>
        <v>0</v>
      </c>
      <c r="G103" s="58">
        <v>0</v>
      </c>
      <c r="H103" s="58">
        <v>0</v>
      </c>
      <c r="I103" s="60">
        <f t="shared" si="22"/>
        <v>0</v>
      </c>
      <c r="J103" s="60">
        <v>0</v>
      </c>
      <c r="K103" s="60">
        <v>0</v>
      </c>
      <c r="L103" s="58" t="str">
        <f t="shared" si="15"/>
        <v>0</v>
      </c>
    </row>
    <row r="104" spans="1:12" s="1" customFormat="1" ht="12.75">
      <c r="A104" s="306"/>
      <c r="B104" s="306"/>
      <c r="C104" s="309"/>
      <c r="D104" s="168" t="s">
        <v>143</v>
      </c>
      <c r="E104" s="34" t="s">
        <v>144</v>
      </c>
      <c r="F104" s="58">
        <f t="shared" si="24"/>
        <v>68.599999999999994</v>
      </c>
      <c r="G104" s="58">
        <v>68.599999999999994</v>
      </c>
      <c r="H104" s="58">
        <v>0</v>
      </c>
      <c r="I104" s="60">
        <f t="shared" si="22"/>
        <v>68.599999999999994</v>
      </c>
      <c r="J104" s="60">
        <v>68.599999999999994</v>
      </c>
      <c r="K104" s="60">
        <v>0</v>
      </c>
      <c r="L104" s="58">
        <f t="shared" si="15"/>
        <v>100</v>
      </c>
    </row>
    <row r="105" spans="1:12" s="1" customFormat="1" ht="12.75">
      <c r="A105" s="306"/>
      <c r="B105" s="306"/>
      <c r="C105" s="309"/>
      <c r="D105" s="168" t="s">
        <v>194</v>
      </c>
      <c r="E105" s="34" t="s">
        <v>144</v>
      </c>
      <c r="F105" s="58">
        <f t="shared" si="24"/>
        <v>0</v>
      </c>
      <c r="G105" s="58">
        <v>0</v>
      </c>
      <c r="H105" s="58">
        <v>0</v>
      </c>
      <c r="I105" s="60">
        <f t="shared" si="22"/>
        <v>0</v>
      </c>
      <c r="J105" s="60">
        <v>0</v>
      </c>
      <c r="K105" s="60">
        <v>0</v>
      </c>
      <c r="L105" s="58" t="str">
        <f t="shared" si="15"/>
        <v>0</v>
      </c>
    </row>
    <row r="106" spans="1:12" s="1" customFormat="1" ht="12.75">
      <c r="A106" s="306"/>
      <c r="B106" s="306"/>
      <c r="C106" s="309"/>
      <c r="D106" s="168" t="s">
        <v>145</v>
      </c>
      <c r="E106" s="36" t="s">
        <v>146</v>
      </c>
      <c r="F106" s="58">
        <f t="shared" si="24"/>
        <v>6500</v>
      </c>
      <c r="G106" s="58">
        <v>6500</v>
      </c>
      <c r="H106" s="58">
        <v>0</v>
      </c>
      <c r="I106" s="60">
        <f t="shared" si="22"/>
        <v>5451</v>
      </c>
      <c r="J106" s="60">
        <v>5451</v>
      </c>
      <c r="K106" s="60">
        <v>0</v>
      </c>
      <c r="L106" s="58">
        <f t="shared" si="15"/>
        <v>83.861538461538458</v>
      </c>
    </row>
    <row r="107" spans="1:12" s="1" customFormat="1" ht="12.75">
      <c r="A107" s="306"/>
      <c r="B107" s="306"/>
      <c r="C107" s="309"/>
      <c r="D107" s="168" t="s">
        <v>195</v>
      </c>
      <c r="E107" s="36" t="s">
        <v>146</v>
      </c>
      <c r="F107" s="58">
        <f t="shared" si="24"/>
        <v>0</v>
      </c>
      <c r="G107" s="58">
        <v>0</v>
      </c>
      <c r="H107" s="58">
        <v>0</v>
      </c>
      <c r="I107" s="60">
        <f t="shared" si="22"/>
        <v>0</v>
      </c>
      <c r="J107" s="60">
        <v>0</v>
      </c>
      <c r="K107" s="60">
        <v>0</v>
      </c>
      <c r="L107" s="58" t="str">
        <f t="shared" si="15"/>
        <v>0</v>
      </c>
    </row>
    <row r="108" spans="1:12" s="1" customFormat="1" ht="12.75">
      <c r="A108" s="306"/>
      <c r="B108" s="306"/>
      <c r="C108" s="309"/>
      <c r="D108" s="168" t="s">
        <v>147</v>
      </c>
      <c r="E108" s="36" t="s">
        <v>148</v>
      </c>
      <c r="F108" s="58">
        <f t="shared" si="24"/>
        <v>10300</v>
      </c>
      <c r="G108" s="58">
        <v>10300</v>
      </c>
      <c r="H108" s="58">
        <v>0</v>
      </c>
      <c r="I108" s="60">
        <f t="shared" si="22"/>
        <v>6476.1</v>
      </c>
      <c r="J108" s="60">
        <v>6476.1</v>
      </c>
      <c r="K108" s="60">
        <v>0</v>
      </c>
      <c r="L108" s="58">
        <f t="shared" si="15"/>
        <v>62.8747572815534</v>
      </c>
    </row>
    <row r="109" spans="1:12" s="1" customFormat="1" ht="12.75">
      <c r="A109" s="306"/>
      <c r="B109" s="306"/>
      <c r="C109" s="309"/>
      <c r="D109" s="168" t="s">
        <v>218</v>
      </c>
      <c r="E109" s="36" t="s">
        <v>148</v>
      </c>
      <c r="F109" s="58">
        <v>0</v>
      </c>
      <c r="G109" s="58">
        <v>0</v>
      </c>
      <c r="H109" s="58">
        <v>0</v>
      </c>
      <c r="I109" s="60">
        <f t="shared" si="22"/>
        <v>0</v>
      </c>
      <c r="J109" s="60">
        <v>0</v>
      </c>
      <c r="K109" s="60">
        <v>0</v>
      </c>
      <c r="L109" s="58" t="str">
        <f t="shared" si="15"/>
        <v>0</v>
      </c>
    </row>
    <row r="110" spans="1:12" s="1" customFormat="1" ht="12.75">
      <c r="A110" s="306"/>
      <c r="B110" s="306"/>
      <c r="C110" s="309"/>
      <c r="D110" s="168" t="s">
        <v>176</v>
      </c>
      <c r="E110" s="36" t="s">
        <v>148</v>
      </c>
      <c r="F110" s="58">
        <f t="shared" si="24"/>
        <v>0</v>
      </c>
      <c r="G110" s="58">
        <v>0</v>
      </c>
      <c r="H110" s="58">
        <v>0</v>
      </c>
      <c r="I110" s="60">
        <f t="shared" si="22"/>
        <v>0</v>
      </c>
      <c r="J110" s="60">
        <v>0</v>
      </c>
      <c r="K110" s="60">
        <v>0</v>
      </c>
      <c r="L110" s="58" t="str">
        <f t="shared" si="15"/>
        <v>0</v>
      </c>
    </row>
    <row r="111" spans="1:12" s="1" customFormat="1" ht="12.75">
      <c r="A111" s="306"/>
      <c r="B111" s="306"/>
      <c r="C111" s="309"/>
      <c r="D111" s="168" t="s">
        <v>213</v>
      </c>
      <c r="E111" s="37" t="s">
        <v>233</v>
      </c>
      <c r="F111" s="58">
        <f t="shared" si="24"/>
        <v>3500</v>
      </c>
      <c r="G111" s="58">
        <v>3500</v>
      </c>
      <c r="H111" s="58">
        <v>0</v>
      </c>
      <c r="I111" s="60">
        <f t="shared" si="22"/>
        <v>3128.72</v>
      </c>
      <c r="J111" s="60">
        <v>3128.72</v>
      </c>
      <c r="K111" s="60">
        <v>0</v>
      </c>
      <c r="L111" s="58">
        <f t="shared" si="15"/>
        <v>89.391999999999996</v>
      </c>
    </row>
    <row r="112" spans="1:12" s="1" customFormat="1" ht="12.75">
      <c r="A112" s="306"/>
      <c r="B112" s="306"/>
      <c r="C112" s="309"/>
      <c r="D112" s="168" t="s">
        <v>260</v>
      </c>
      <c r="E112" s="88" t="s">
        <v>233</v>
      </c>
      <c r="F112" s="58">
        <f t="shared" si="24"/>
        <v>0</v>
      </c>
      <c r="G112" s="58">
        <v>0</v>
      </c>
      <c r="H112" s="58">
        <v>0</v>
      </c>
      <c r="I112" s="60">
        <f t="shared" si="22"/>
        <v>0</v>
      </c>
      <c r="J112" s="60">
        <v>0</v>
      </c>
      <c r="K112" s="60">
        <v>0</v>
      </c>
      <c r="L112" s="58" t="str">
        <f t="shared" si="15"/>
        <v>0</v>
      </c>
    </row>
    <row r="113" spans="1:13" s="1" customFormat="1" ht="12.75">
      <c r="A113" s="306"/>
      <c r="B113" s="306"/>
      <c r="C113" s="309"/>
      <c r="D113" s="168" t="s">
        <v>261</v>
      </c>
      <c r="E113" s="88" t="s">
        <v>233</v>
      </c>
      <c r="F113" s="58">
        <f t="shared" si="24"/>
        <v>0</v>
      </c>
      <c r="G113" s="58">
        <v>0</v>
      </c>
      <c r="H113" s="58">
        <v>0</v>
      </c>
      <c r="I113" s="60">
        <f t="shared" si="22"/>
        <v>0</v>
      </c>
      <c r="J113" s="60">
        <v>0</v>
      </c>
      <c r="K113" s="60">
        <v>0</v>
      </c>
      <c r="L113" s="58" t="str">
        <f t="shared" si="15"/>
        <v>0</v>
      </c>
    </row>
    <row r="114" spans="1:13" s="1" customFormat="1" ht="12.75">
      <c r="A114" s="306"/>
      <c r="B114" s="306"/>
      <c r="C114" s="309"/>
      <c r="D114" s="168" t="s">
        <v>137</v>
      </c>
      <c r="E114" s="34" t="s">
        <v>138</v>
      </c>
      <c r="F114" s="58">
        <f t="shared" si="24"/>
        <v>6000</v>
      </c>
      <c r="G114" s="58">
        <v>6000</v>
      </c>
      <c r="H114" s="58">
        <v>0</v>
      </c>
      <c r="I114" s="60">
        <f t="shared" si="22"/>
        <v>3726.54</v>
      </c>
      <c r="J114" s="60">
        <v>3726.54</v>
      </c>
      <c r="K114" s="60">
        <v>0</v>
      </c>
      <c r="L114" s="58">
        <f t="shared" si="15"/>
        <v>62.109000000000002</v>
      </c>
    </row>
    <row r="115" spans="1:13" s="1" customFormat="1" ht="12.75">
      <c r="A115" s="306"/>
      <c r="B115" s="306"/>
      <c r="C115" s="309"/>
      <c r="D115" s="168" t="s">
        <v>219</v>
      </c>
      <c r="E115" s="44" t="s">
        <v>202</v>
      </c>
      <c r="F115" s="58">
        <f t="shared" si="24"/>
        <v>18815.18</v>
      </c>
      <c r="G115" s="58">
        <v>18815.18</v>
      </c>
      <c r="H115" s="58">
        <v>0</v>
      </c>
      <c r="I115" s="60">
        <f t="shared" si="22"/>
        <v>18815.18</v>
      </c>
      <c r="J115" s="60">
        <v>18815.18</v>
      </c>
      <c r="K115" s="60">
        <v>0</v>
      </c>
      <c r="L115" s="58">
        <f t="shared" si="15"/>
        <v>100</v>
      </c>
    </row>
    <row r="116" spans="1:13" s="1" customFormat="1" ht="12.75">
      <c r="A116" s="306"/>
      <c r="B116" s="306"/>
      <c r="C116" s="309"/>
      <c r="D116" s="168" t="s">
        <v>175</v>
      </c>
      <c r="E116" s="44" t="s">
        <v>138</v>
      </c>
      <c r="F116" s="58">
        <f t="shared" si="24"/>
        <v>5779.82</v>
      </c>
      <c r="G116" s="58">
        <v>5779.82</v>
      </c>
      <c r="H116" s="58">
        <v>0</v>
      </c>
      <c r="I116" s="60">
        <f>J116</f>
        <v>5779.82</v>
      </c>
      <c r="J116" s="60">
        <v>5779.82</v>
      </c>
      <c r="K116" s="60">
        <v>0</v>
      </c>
      <c r="L116" s="58">
        <f t="shared" si="15"/>
        <v>100</v>
      </c>
    </row>
    <row r="117" spans="1:13" s="1" customFormat="1" ht="24">
      <c r="A117" s="306"/>
      <c r="B117" s="306"/>
      <c r="C117" s="309"/>
      <c r="D117" s="82" t="s">
        <v>170</v>
      </c>
      <c r="E117" s="45" t="s">
        <v>203</v>
      </c>
      <c r="F117" s="58">
        <f t="shared" si="24"/>
        <v>7500</v>
      </c>
      <c r="G117" s="58">
        <v>7500</v>
      </c>
      <c r="H117" s="58">
        <v>0</v>
      </c>
      <c r="I117" s="60">
        <f t="shared" si="22"/>
        <v>6494.09</v>
      </c>
      <c r="J117" s="60">
        <v>6494.09</v>
      </c>
      <c r="K117" s="60">
        <v>0</v>
      </c>
      <c r="L117" s="58">
        <f t="shared" si="15"/>
        <v>86.58786666666667</v>
      </c>
    </row>
    <row r="118" spans="1:13" s="1" customFormat="1" ht="12.75">
      <c r="A118" s="306"/>
      <c r="B118" s="306"/>
      <c r="C118" s="309"/>
      <c r="D118" s="82" t="s">
        <v>139</v>
      </c>
      <c r="E118" s="73" t="s">
        <v>132</v>
      </c>
      <c r="F118" s="58">
        <f t="shared" si="24"/>
        <v>0</v>
      </c>
      <c r="G118" s="58">
        <v>0</v>
      </c>
      <c r="H118" s="58">
        <v>0</v>
      </c>
      <c r="I118" s="60">
        <f t="shared" si="22"/>
        <v>0</v>
      </c>
      <c r="J118" s="60">
        <v>0</v>
      </c>
      <c r="K118" s="60">
        <v>0</v>
      </c>
      <c r="L118" s="58" t="e">
        <f>I118/F118*100</f>
        <v>#DIV/0!</v>
      </c>
    </row>
    <row r="119" spans="1:13" s="1" customFormat="1" ht="63.75">
      <c r="A119" s="162" t="s">
        <v>35</v>
      </c>
      <c r="B119" s="162" t="s">
        <v>44</v>
      </c>
      <c r="C119" s="171"/>
      <c r="D119" s="168"/>
      <c r="E119" s="156" t="s">
        <v>304</v>
      </c>
      <c r="F119" s="57">
        <f>G119</f>
        <v>44812</v>
      </c>
      <c r="G119" s="58">
        <f>G120+G132</f>
        <v>44812</v>
      </c>
      <c r="H119" s="58">
        <f>H120</f>
        <v>0</v>
      </c>
      <c r="I119" s="59">
        <f>J119</f>
        <v>36044.380000000005</v>
      </c>
      <c r="J119" s="60">
        <f>J120+J132</f>
        <v>36044.380000000005</v>
      </c>
      <c r="K119" s="60">
        <v>0</v>
      </c>
      <c r="L119" s="57">
        <f>IFERROR(I119*100/F119,"0")</f>
        <v>80.43466035883246</v>
      </c>
      <c r="M119" s="4"/>
    </row>
    <row r="120" spans="1:13" s="2" customFormat="1" ht="51">
      <c r="A120" s="306"/>
      <c r="B120" s="306"/>
      <c r="C120" s="61" t="s">
        <v>45</v>
      </c>
      <c r="D120" s="62"/>
      <c r="E120" s="17" t="s">
        <v>287</v>
      </c>
      <c r="F120" s="63">
        <f>F121+F122+F123</f>
        <v>624</v>
      </c>
      <c r="G120" s="63">
        <f>G121+G122+G123</f>
        <v>624</v>
      </c>
      <c r="H120" s="63">
        <f>SUM(H121:H131)</f>
        <v>0</v>
      </c>
      <c r="I120" s="64">
        <f>J120+K120</f>
        <v>624</v>
      </c>
      <c r="J120" s="64">
        <f>J121+J122+J123</f>
        <v>624</v>
      </c>
      <c r="K120" s="64">
        <f>SUM(K121:K131)</f>
        <v>0</v>
      </c>
      <c r="L120" s="63">
        <f>IFERROR(I120*100/F120,"0")</f>
        <v>100</v>
      </c>
    </row>
    <row r="121" spans="1:13" s="1" customFormat="1" ht="24">
      <c r="A121" s="306"/>
      <c r="B121" s="306"/>
      <c r="C121" s="310"/>
      <c r="D121" s="168" t="s">
        <v>141</v>
      </c>
      <c r="E121" s="35" t="s">
        <v>142</v>
      </c>
      <c r="F121" s="58">
        <f t="shared" ref="F121:F131" si="25">G121</f>
        <v>89.25</v>
      </c>
      <c r="G121" s="58">
        <v>89.25</v>
      </c>
      <c r="H121" s="58">
        <v>0</v>
      </c>
      <c r="I121" s="60">
        <f>J121</f>
        <v>89.25</v>
      </c>
      <c r="J121" s="60">
        <v>89.25</v>
      </c>
      <c r="K121" s="60">
        <v>0</v>
      </c>
      <c r="L121" s="58">
        <f t="shared" ref="L121:L123" si="26">IFERROR(J121*100/G121,IFERROR(K121*100/H121,"0"))</f>
        <v>100</v>
      </c>
    </row>
    <row r="122" spans="1:13" s="1" customFormat="1" ht="12.75">
      <c r="A122" s="306"/>
      <c r="B122" s="306"/>
      <c r="C122" s="311"/>
      <c r="D122" s="168" t="s">
        <v>143</v>
      </c>
      <c r="E122" s="36" t="s">
        <v>144</v>
      </c>
      <c r="F122" s="58">
        <f t="shared" si="25"/>
        <v>12.79</v>
      </c>
      <c r="G122" s="58">
        <v>12.79</v>
      </c>
      <c r="H122" s="58">
        <v>0</v>
      </c>
      <c r="I122" s="60">
        <f t="shared" ref="I122:I123" si="27">J122</f>
        <v>12.79</v>
      </c>
      <c r="J122" s="60">
        <v>12.79</v>
      </c>
      <c r="K122" s="60">
        <v>0</v>
      </c>
      <c r="L122" s="58">
        <f t="shared" si="26"/>
        <v>100</v>
      </c>
    </row>
    <row r="123" spans="1:13" s="1" customFormat="1" ht="12.75">
      <c r="A123" s="306"/>
      <c r="B123" s="306"/>
      <c r="C123" s="311"/>
      <c r="D123" s="168" t="s">
        <v>145</v>
      </c>
      <c r="E123" s="36" t="s">
        <v>146</v>
      </c>
      <c r="F123" s="58">
        <f t="shared" si="25"/>
        <v>521.96</v>
      </c>
      <c r="G123" s="58">
        <v>521.96</v>
      </c>
      <c r="H123" s="58">
        <v>0</v>
      </c>
      <c r="I123" s="60">
        <f t="shared" si="27"/>
        <v>521.96</v>
      </c>
      <c r="J123" s="60">
        <v>521.96</v>
      </c>
      <c r="K123" s="60">
        <v>0</v>
      </c>
      <c r="L123" s="58">
        <f t="shared" si="26"/>
        <v>100</v>
      </c>
    </row>
    <row r="124" spans="1:13" s="1" customFormat="1" ht="38.25">
      <c r="A124" s="306"/>
      <c r="B124" s="306"/>
      <c r="C124" s="94" t="s">
        <v>205</v>
      </c>
      <c r="D124" s="62"/>
      <c r="E124" s="17" t="s">
        <v>206</v>
      </c>
      <c r="F124" s="63">
        <f t="shared" si="25"/>
        <v>0</v>
      </c>
      <c r="G124" s="63">
        <f>G125+G126+G127+G128+G129+G130+G131</f>
        <v>0</v>
      </c>
      <c r="H124" s="63">
        <v>0</v>
      </c>
      <c r="I124" s="64">
        <f>J124</f>
        <v>0</v>
      </c>
      <c r="J124" s="64">
        <f>J125+J126+J127+J128+J129+J130+J131</f>
        <v>0</v>
      </c>
      <c r="K124" s="64">
        <v>0</v>
      </c>
      <c r="L124" s="63" t="e">
        <f>J124/G124*100</f>
        <v>#DIV/0!</v>
      </c>
    </row>
    <row r="125" spans="1:13" s="1" customFormat="1" ht="25.5">
      <c r="A125" s="306"/>
      <c r="B125" s="306"/>
      <c r="C125" s="311"/>
      <c r="D125" s="168" t="s">
        <v>163</v>
      </c>
      <c r="E125" s="92" t="s">
        <v>164</v>
      </c>
      <c r="F125" s="58">
        <f t="shared" si="25"/>
        <v>0</v>
      </c>
      <c r="G125" s="58">
        <v>0</v>
      </c>
      <c r="H125" s="58">
        <v>0</v>
      </c>
      <c r="I125" s="60">
        <v>4923.95</v>
      </c>
      <c r="J125" s="60">
        <v>0</v>
      </c>
      <c r="K125" s="60">
        <v>0</v>
      </c>
      <c r="L125" s="58" t="e">
        <f>J125/G125*100</f>
        <v>#DIV/0!</v>
      </c>
    </row>
    <row r="126" spans="1:13" s="1" customFormat="1" ht="25.5">
      <c r="A126" s="306"/>
      <c r="B126" s="306"/>
      <c r="C126" s="311"/>
      <c r="D126" s="168" t="s">
        <v>141</v>
      </c>
      <c r="E126" s="69" t="s">
        <v>142</v>
      </c>
      <c r="F126" s="58">
        <f t="shared" si="25"/>
        <v>0</v>
      </c>
      <c r="G126" s="58">
        <v>0</v>
      </c>
      <c r="H126" s="58">
        <v>0</v>
      </c>
      <c r="I126" s="60">
        <v>196.67</v>
      </c>
      <c r="J126" s="60">
        <v>0</v>
      </c>
      <c r="K126" s="60">
        <v>0</v>
      </c>
      <c r="L126" s="58" t="e">
        <f t="shared" ref="L126:L131" si="28">J126/G126*100</f>
        <v>#DIV/0!</v>
      </c>
    </row>
    <row r="127" spans="1:13" s="1" customFormat="1" ht="12.75">
      <c r="A127" s="306"/>
      <c r="B127" s="306"/>
      <c r="C127" s="311"/>
      <c r="D127" s="168" t="s">
        <v>143</v>
      </c>
      <c r="E127" s="66" t="s">
        <v>144</v>
      </c>
      <c r="F127" s="58">
        <f t="shared" si="25"/>
        <v>0</v>
      </c>
      <c r="G127" s="58">
        <v>0</v>
      </c>
      <c r="H127" s="58">
        <v>0</v>
      </c>
      <c r="I127" s="60">
        <v>20.399999999999999</v>
      </c>
      <c r="J127" s="60">
        <v>0</v>
      </c>
      <c r="K127" s="60">
        <v>0</v>
      </c>
      <c r="L127" s="58" t="e">
        <f t="shared" si="28"/>
        <v>#DIV/0!</v>
      </c>
    </row>
    <row r="128" spans="1:13" s="1" customFormat="1" ht="12.75">
      <c r="A128" s="306"/>
      <c r="B128" s="306"/>
      <c r="C128" s="311"/>
      <c r="D128" s="168" t="s">
        <v>145</v>
      </c>
      <c r="E128" s="66" t="s">
        <v>146</v>
      </c>
      <c r="F128" s="58">
        <f t="shared" si="25"/>
        <v>0</v>
      </c>
      <c r="G128" s="58">
        <v>0</v>
      </c>
      <c r="H128" s="58">
        <v>0</v>
      </c>
      <c r="I128" s="60">
        <v>1150.1500000000001</v>
      </c>
      <c r="J128" s="60">
        <v>0</v>
      </c>
      <c r="K128" s="60">
        <v>0</v>
      </c>
      <c r="L128" s="58" t="e">
        <f t="shared" si="28"/>
        <v>#DIV/0!</v>
      </c>
    </row>
    <row r="129" spans="1:12" s="1" customFormat="1" ht="25.5">
      <c r="A129" s="306"/>
      <c r="B129" s="306"/>
      <c r="C129" s="311"/>
      <c r="D129" s="168" t="s">
        <v>147</v>
      </c>
      <c r="E129" s="66" t="s">
        <v>148</v>
      </c>
      <c r="F129" s="58">
        <f t="shared" si="25"/>
        <v>0</v>
      </c>
      <c r="G129" s="58">
        <v>0</v>
      </c>
      <c r="H129" s="58">
        <v>0</v>
      </c>
      <c r="I129" s="60">
        <v>2972.86</v>
      </c>
      <c r="J129" s="60">
        <v>0</v>
      </c>
      <c r="K129" s="60">
        <v>0</v>
      </c>
      <c r="L129" s="58" t="e">
        <f t="shared" si="28"/>
        <v>#DIV/0!</v>
      </c>
    </row>
    <row r="130" spans="1:12" s="1" customFormat="1" ht="12.75">
      <c r="A130" s="306"/>
      <c r="B130" s="306"/>
      <c r="C130" s="311"/>
      <c r="D130" s="168" t="s">
        <v>137</v>
      </c>
      <c r="E130" s="73" t="s">
        <v>138</v>
      </c>
      <c r="F130" s="58">
        <f t="shared" si="25"/>
        <v>0</v>
      </c>
      <c r="G130" s="58">
        <v>0</v>
      </c>
      <c r="H130" s="58">
        <v>0</v>
      </c>
      <c r="I130" s="60">
        <v>36.9</v>
      </c>
      <c r="J130" s="60">
        <v>0</v>
      </c>
      <c r="K130" s="60">
        <v>0</v>
      </c>
      <c r="L130" s="58" t="e">
        <f t="shared" si="28"/>
        <v>#DIV/0!</v>
      </c>
    </row>
    <row r="131" spans="1:12" s="1" customFormat="1" ht="12.75">
      <c r="A131" s="306"/>
      <c r="B131" s="306"/>
      <c r="C131" s="315"/>
      <c r="D131" s="168" t="s">
        <v>157</v>
      </c>
      <c r="E131" s="73" t="s">
        <v>161</v>
      </c>
      <c r="F131" s="58">
        <f t="shared" si="25"/>
        <v>0</v>
      </c>
      <c r="G131" s="58">
        <v>0</v>
      </c>
      <c r="H131" s="58">
        <v>0</v>
      </c>
      <c r="I131" s="60">
        <v>93.57</v>
      </c>
      <c r="J131" s="60">
        <v>0</v>
      </c>
      <c r="K131" s="60">
        <v>0</v>
      </c>
      <c r="L131" s="58" t="e">
        <f t="shared" si="28"/>
        <v>#DIV/0!</v>
      </c>
    </row>
    <row r="132" spans="1:12" s="1" customFormat="1" ht="12">
      <c r="A132" s="307"/>
      <c r="B132" s="307"/>
      <c r="C132" s="310" t="s">
        <v>308</v>
      </c>
      <c r="D132" s="322"/>
      <c r="E132" s="375" t="s">
        <v>309</v>
      </c>
      <c r="F132" s="363">
        <f>G132</f>
        <v>44188</v>
      </c>
      <c r="G132" s="363">
        <f>G134+G135+G136+G137+G138+G139</f>
        <v>44188</v>
      </c>
      <c r="H132" s="363">
        <v>0</v>
      </c>
      <c r="I132" s="365">
        <f>J132</f>
        <v>35420.380000000005</v>
      </c>
      <c r="J132" s="365">
        <f>J134+J135+J136+J137+J138+J139</f>
        <v>35420.380000000005</v>
      </c>
      <c r="K132" s="365">
        <v>0</v>
      </c>
      <c r="L132" s="363">
        <f>I132/F132*100</f>
        <v>80.158368787906227</v>
      </c>
    </row>
    <row r="133" spans="1:12" s="1" customFormat="1" ht="12">
      <c r="A133" s="308"/>
      <c r="B133" s="308"/>
      <c r="C133" s="315"/>
      <c r="D133" s="324"/>
      <c r="E133" s="376"/>
      <c r="F133" s="364"/>
      <c r="G133" s="364"/>
      <c r="H133" s="364"/>
      <c r="I133" s="366"/>
      <c r="J133" s="366"/>
      <c r="K133" s="366"/>
      <c r="L133" s="364"/>
    </row>
    <row r="134" spans="1:12" s="1" customFormat="1" ht="24">
      <c r="A134" s="308"/>
      <c r="B134" s="308"/>
      <c r="C134" s="127"/>
      <c r="D134" s="165" t="s">
        <v>163</v>
      </c>
      <c r="E134" s="33" t="s">
        <v>164</v>
      </c>
      <c r="F134" s="178">
        <f t="shared" ref="F134:F139" si="29">G134</f>
        <v>16340</v>
      </c>
      <c r="G134" s="178">
        <v>16340</v>
      </c>
      <c r="H134" s="178">
        <v>0</v>
      </c>
      <c r="I134" s="179">
        <f t="shared" ref="I134:I139" si="30">J134</f>
        <v>16340</v>
      </c>
      <c r="J134" s="179">
        <v>16340</v>
      </c>
      <c r="K134" s="179">
        <v>0</v>
      </c>
      <c r="L134" s="178">
        <f t="shared" ref="L134:L140" si="31">I134/F134*100</f>
        <v>100</v>
      </c>
    </row>
    <row r="135" spans="1:12" s="1" customFormat="1" ht="12.75">
      <c r="A135" s="308"/>
      <c r="B135" s="308"/>
      <c r="C135" s="180"/>
      <c r="D135" s="165" t="s">
        <v>145</v>
      </c>
      <c r="E135" s="36" t="s">
        <v>146</v>
      </c>
      <c r="F135" s="178">
        <f t="shared" si="29"/>
        <v>18815</v>
      </c>
      <c r="G135" s="178">
        <v>18815</v>
      </c>
      <c r="H135" s="178">
        <v>0</v>
      </c>
      <c r="I135" s="179">
        <f t="shared" si="30"/>
        <v>10953.18</v>
      </c>
      <c r="J135" s="179">
        <v>10953.18</v>
      </c>
      <c r="K135" s="179">
        <v>0</v>
      </c>
      <c r="L135" s="178">
        <f t="shared" si="31"/>
        <v>58.215147488705824</v>
      </c>
    </row>
    <row r="136" spans="1:12" s="1" customFormat="1" ht="12.75">
      <c r="A136" s="308"/>
      <c r="B136" s="308"/>
      <c r="C136" s="180"/>
      <c r="D136" s="165" t="s">
        <v>147</v>
      </c>
      <c r="E136" s="36" t="s">
        <v>148</v>
      </c>
      <c r="F136" s="178">
        <f t="shared" si="29"/>
        <v>8616.18</v>
      </c>
      <c r="G136" s="178">
        <v>8616.18</v>
      </c>
      <c r="H136" s="178">
        <v>0</v>
      </c>
      <c r="I136" s="179">
        <f t="shared" si="30"/>
        <v>7882.22</v>
      </c>
      <c r="J136" s="179">
        <v>7882.22</v>
      </c>
      <c r="K136" s="179">
        <v>0</v>
      </c>
      <c r="L136" s="178">
        <f t="shared" si="31"/>
        <v>91.481607858703043</v>
      </c>
    </row>
    <row r="137" spans="1:12" s="1" customFormat="1" ht="12.75">
      <c r="A137" s="308"/>
      <c r="B137" s="308"/>
      <c r="C137" s="180"/>
      <c r="D137" s="165" t="s">
        <v>213</v>
      </c>
      <c r="E137" s="37" t="s">
        <v>233</v>
      </c>
      <c r="F137" s="178">
        <f t="shared" si="29"/>
        <v>158.82</v>
      </c>
      <c r="G137" s="178">
        <v>158.82</v>
      </c>
      <c r="H137" s="178">
        <v>0</v>
      </c>
      <c r="I137" s="179">
        <f t="shared" si="30"/>
        <v>158.82</v>
      </c>
      <c r="J137" s="179">
        <v>158.82</v>
      </c>
      <c r="K137" s="179">
        <v>0</v>
      </c>
      <c r="L137" s="178">
        <f t="shared" si="31"/>
        <v>100</v>
      </c>
    </row>
    <row r="138" spans="1:12" s="1" customFormat="1" ht="12.75">
      <c r="A138" s="308"/>
      <c r="B138" s="308"/>
      <c r="C138" s="128"/>
      <c r="D138" s="165" t="s">
        <v>137</v>
      </c>
      <c r="E138" s="38" t="s">
        <v>202</v>
      </c>
      <c r="F138" s="178">
        <f t="shared" si="29"/>
        <v>158</v>
      </c>
      <c r="G138" s="178">
        <v>158</v>
      </c>
      <c r="H138" s="178">
        <v>0</v>
      </c>
      <c r="I138" s="179">
        <f t="shared" si="30"/>
        <v>14.76</v>
      </c>
      <c r="J138" s="179">
        <v>14.76</v>
      </c>
      <c r="K138" s="179">
        <v>0</v>
      </c>
      <c r="L138" s="178">
        <f t="shared" si="31"/>
        <v>9.3417721518987342</v>
      </c>
    </row>
    <row r="139" spans="1:12" s="1" customFormat="1" ht="32.25">
      <c r="A139" s="326"/>
      <c r="B139" s="326"/>
      <c r="C139" s="172"/>
      <c r="D139" s="165" t="s">
        <v>159</v>
      </c>
      <c r="E139" s="181" t="s">
        <v>310</v>
      </c>
      <c r="F139" s="178">
        <f t="shared" si="29"/>
        <v>100</v>
      </c>
      <c r="G139" s="178">
        <v>100</v>
      </c>
      <c r="H139" s="178">
        <v>0</v>
      </c>
      <c r="I139" s="179">
        <f t="shared" si="30"/>
        <v>71.400000000000006</v>
      </c>
      <c r="J139" s="179">
        <v>71.400000000000006</v>
      </c>
      <c r="K139" s="179">
        <v>0</v>
      </c>
      <c r="L139" s="178">
        <f t="shared" si="31"/>
        <v>71.400000000000006</v>
      </c>
    </row>
    <row r="140" spans="1:12" s="1" customFormat="1" ht="38.25">
      <c r="A140" s="162" t="s">
        <v>43</v>
      </c>
      <c r="B140" s="162" t="s">
        <v>47</v>
      </c>
      <c r="C140" s="171"/>
      <c r="D140" s="168"/>
      <c r="E140" s="56" t="s">
        <v>288</v>
      </c>
      <c r="F140" s="57">
        <f t="shared" ref="F140:K140" si="32">F141</f>
        <v>238702.17</v>
      </c>
      <c r="G140" s="58">
        <f>G141</f>
        <v>238702.17</v>
      </c>
      <c r="H140" s="58">
        <f t="shared" si="32"/>
        <v>0</v>
      </c>
      <c r="I140" s="59">
        <f t="shared" si="32"/>
        <v>217530.66</v>
      </c>
      <c r="J140" s="60">
        <f t="shared" si="32"/>
        <v>217530.66</v>
      </c>
      <c r="K140" s="60">
        <f t="shared" si="32"/>
        <v>0</v>
      </c>
      <c r="L140" s="57">
        <f t="shared" si="31"/>
        <v>91.130574975501901</v>
      </c>
    </row>
    <row r="141" spans="1:12" s="2" customFormat="1" ht="25.5">
      <c r="A141" s="308"/>
      <c r="B141" s="308"/>
      <c r="C141" s="61" t="s">
        <v>48</v>
      </c>
      <c r="D141" s="62"/>
      <c r="E141" s="17" t="s">
        <v>49</v>
      </c>
      <c r="F141" s="63">
        <f>G141</f>
        <v>238702.17</v>
      </c>
      <c r="G141" s="63">
        <f>G143+G146+G149+G152+G155+G159+G160+G161+G164+G144+G145+G147+G148+G150+G151+G156+G157+G158+G162+G163+G142+G153+G154</f>
        <v>238702.17</v>
      </c>
      <c r="H141" s="63">
        <f>SUM(H143:H164)</f>
        <v>0</v>
      </c>
      <c r="I141" s="64">
        <f t="shared" ref="I141:I164" si="33">J141</f>
        <v>217530.66</v>
      </c>
      <c r="J141" s="64">
        <f>J142+J143+J144+J145+J146+J147+J148+J149+J150+J151+J152+J153+J154+J155+J156+J157+J158+J159+J161+J162+J163+J164</f>
        <v>217530.66</v>
      </c>
      <c r="K141" s="64">
        <f>SUM(K143:K164)</f>
        <v>0</v>
      </c>
      <c r="L141" s="58">
        <f>IFERROR(I141*100/F141,"0")</f>
        <v>91.130574975501887</v>
      </c>
    </row>
    <row r="142" spans="1:12" s="31" customFormat="1" ht="48">
      <c r="A142" s="308"/>
      <c r="B142" s="308"/>
      <c r="C142" s="319"/>
      <c r="D142" s="76" t="s">
        <v>262</v>
      </c>
      <c r="E142" s="32" t="s">
        <v>266</v>
      </c>
      <c r="F142" s="58">
        <f>G142</f>
        <v>9702</v>
      </c>
      <c r="G142" s="58">
        <v>9702</v>
      </c>
      <c r="H142" s="58">
        <v>0</v>
      </c>
      <c r="I142" s="58">
        <f>J142</f>
        <v>9702</v>
      </c>
      <c r="J142" s="58">
        <v>9702</v>
      </c>
      <c r="K142" s="58">
        <v>0</v>
      </c>
      <c r="L142" s="58">
        <f t="shared" ref="L142:L164" si="34">IFERROR(J142*100/G142,IFERROR(K142*100/H142,"0"))</f>
        <v>100</v>
      </c>
    </row>
    <row r="143" spans="1:12" s="1" customFormat="1" ht="24">
      <c r="A143" s="308"/>
      <c r="B143" s="308"/>
      <c r="C143" s="320"/>
      <c r="D143" s="168" t="s">
        <v>163</v>
      </c>
      <c r="E143" s="33" t="s">
        <v>164</v>
      </c>
      <c r="F143" s="58">
        <f t="shared" ref="F143:F168" si="35">G143</f>
        <v>20860</v>
      </c>
      <c r="G143" s="58">
        <v>20860</v>
      </c>
      <c r="H143" s="58">
        <v>0</v>
      </c>
      <c r="I143" s="60">
        <f t="shared" si="33"/>
        <v>8373.4599999999991</v>
      </c>
      <c r="J143" s="60">
        <v>8373.4599999999991</v>
      </c>
      <c r="K143" s="60">
        <v>0</v>
      </c>
      <c r="L143" s="58">
        <f t="shared" si="34"/>
        <v>40.141227229146686</v>
      </c>
    </row>
    <row r="144" spans="1:12" s="1" customFormat="1" ht="24">
      <c r="A144" s="308"/>
      <c r="B144" s="308"/>
      <c r="C144" s="320"/>
      <c r="D144" s="168" t="s">
        <v>215</v>
      </c>
      <c r="E144" s="34" t="s">
        <v>236</v>
      </c>
      <c r="F144" s="58">
        <f>G144</f>
        <v>0</v>
      </c>
      <c r="G144" s="58">
        <v>0</v>
      </c>
      <c r="H144" s="58">
        <v>0</v>
      </c>
      <c r="I144" s="60">
        <f t="shared" si="33"/>
        <v>0</v>
      </c>
      <c r="J144" s="60">
        <v>0</v>
      </c>
      <c r="K144" s="60">
        <v>0</v>
      </c>
      <c r="L144" s="58" t="str">
        <f t="shared" si="34"/>
        <v>0</v>
      </c>
    </row>
    <row r="145" spans="1:12" s="1" customFormat="1" ht="24">
      <c r="A145" s="308"/>
      <c r="B145" s="308"/>
      <c r="C145" s="320"/>
      <c r="D145" s="168" t="s">
        <v>192</v>
      </c>
      <c r="E145" s="34" t="s">
        <v>236</v>
      </c>
      <c r="F145" s="58">
        <f>G145</f>
        <v>0</v>
      </c>
      <c r="G145" s="58">
        <v>0</v>
      </c>
      <c r="H145" s="58">
        <v>0</v>
      </c>
      <c r="I145" s="60">
        <f t="shared" si="33"/>
        <v>0</v>
      </c>
      <c r="J145" s="60">
        <v>0</v>
      </c>
      <c r="K145" s="60">
        <v>0</v>
      </c>
      <c r="L145" s="58" t="str">
        <f t="shared" si="34"/>
        <v>0</v>
      </c>
    </row>
    <row r="146" spans="1:12" s="1" customFormat="1" ht="24">
      <c r="A146" s="308"/>
      <c r="B146" s="308"/>
      <c r="C146" s="320"/>
      <c r="D146" s="168" t="s">
        <v>141</v>
      </c>
      <c r="E146" s="35" t="s">
        <v>142</v>
      </c>
      <c r="F146" s="58">
        <f t="shared" si="35"/>
        <v>1800</v>
      </c>
      <c r="G146" s="58">
        <v>1800</v>
      </c>
      <c r="H146" s="58">
        <v>0</v>
      </c>
      <c r="I146" s="60">
        <f t="shared" si="33"/>
        <v>1607.31</v>
      </c>
      <c r="J146" s="60">
        <v>1607.31</v>
      </c>
      <c r="K146" s="60">
        <v>0</v>
      </c>
      <c r="L146" s="58">
        <f t="shared" si="34"/>
        <v>89.295000000000002</v>
      </c>
    </row>
    <row r="147" spans="1:12" s="1" customFormat="1" ht="24">
      <c r="A147" s="308"/>
      <c r="B147" s="308"/>
      <c r="C147" s="320"/>
      <c r="D147" s="168" t="s">
        <v>216</v>
      </c>
      <c r="E147" s="35" t="s">
        <v>142</v>
      </c>
      <c r="F147" s="58">
        <f t="shared" si="35"/>
        <v>0</v>
      </c>
      <c r="G147" s="58">
        <v>0</v>
      </c>
      <c r="H147" s="58">
        <v>0</v>
      </c>
      <c r="I147" s="60">
        <f t="shared" si="33"/>
        <v>0</v>
      </c>
      <c r="J147" s="60">
        <v>0</v>
      </c>
      <c r="K147" s="60">
        <v>0</v>
      </c>
      <c r="L147" s="58" t="str">
        <f t="shared" si="34"/>
        <v>0</v>
      </c>
    </row>
    <row r="148" spans="1:12" s="1" customFormat="1" ht="24">
      <c r="A148" s="308"/>
      <c r="B148" s="308"/>
      <c r="C148" s="320"/>
      <c r="D148" s="168" t="s">
        <v>193</v>
      </c>
      <c r="E148" s="35" t="s">
        <v>142</v>
      </c>
      <c r="F148" s="58">
        <f t="shared" si="35"/>
        <v>0</v>
      </c>
      <c r="G148" s="58">
        <v>0</v>
      </c>
      <c r="H148" s="58">
        <v>0</v>
      </c>
      <c r="I148" s="60">
        <f t="shared" si="33"/>
        <v>0</v>
      </c>
      <c r="J148" s="60">
        <v>0</v>
      </c>
      <c r="K148" s="60">
        <v>0</v>
      </c>
      <c r="L148" s="58" t="str">
        <f t="shared" si="34"/>
        <v>0</v>
      </c>
    </row>
    <row r="149" spans="1:12" s="1" customFormat="1" ht="12.75">
      <c r="A149" s="308"/>
      <c r="B149" s="308"/>
      <c r="C149" s="320"/>
      <c r="D149" s="168" t="s">
        <v>143</v>
      </c>
      <c r="E149" s="36" t="s">
        <v>144</v>
      </c>
      <c r="F149" s="58">
        <f t="shared" si="35"/>
        <v>200</v>
      </c>
      <c r="G149" s="58">
        <v>200</v>
      </c>
      <c r="H149" s="58">
        <v>0</v>
      </c>
      <c r="I149" s="60">
        <f t="shared" si="33"/>
        <v>0</v>
      </c>
      <c r="J149" s="60">
        <v>0</v>
      </c>
      <c r="K149" s="60">
        <v>0</v>
      </c>
      <c r="L149" s="58">
        <f t="shared" si="34"/>
        <v>0</v>
      </c>
    </row>
    <row r="150" spans="1:12" s="1" customFormat="1" ht="12.75">
      <c r="A150" s="308"/>
      <c r="B150" s="308"/>
      <c r="C150" s="320"/>
      <c r="D150" s="168" t="s">
        <v>217</v>
      </c>
      <c r="E150" s="36" t="s">
        <v>144</v>
      </c>
      <c r="F150" s="58">
        <f t="shared" si="35"/>
        <v>0</v>
      </c>
      <c r="G150" s="58">
        <v>0</v>
      </c>
      <c r="H150" s="58">
        <v>0</v>
      </c>
      <c r="I150" s="60">
        <f t="shared" si="33"/>
        <v>0</v>
      </c>
      <c r="J150" s="60">
        <v>0</v>
      </c>
      <c r="K150" s="60">
        <v>0</v>
      </c>
      <c r="L150" s="58" t="str">
        <f t="shared" si="34"/>
        <v>0</v>
      </c>
    </row>
    <row r="151" spans="1:12" s="1" customFormat="1" ht="12.75">
      <c r="A151" s="308"/>
      <c r="B151" s="308"/>
      <c r="C151" s="320"/>
      <c r="D151" s="168" t="s">
        <v>194</v>
      </c>
      <c r="E151" s="36" t="s">
        <v>144</v>
      </c>
      <c r="F151" s="58">
        <f t="shared" si="35"/>
        <v>0</v>
      </c>
      <c r="G151" s="58">
        <v>0</v>
      </c>
      <c r="H151" s="58">
        <v>0</v>
      </c>
      <c r="I151" s="60">
        <f t="shared" si="33"/>
        <v>0</v>
      </c>
      <c r="J151" s="60">
        <v>0</v>
      </c>
      <c r="K151" s="60">
        <v>0</v>
      </c>
      <c r="L151" s="58" t="str">
        <f t="shared" si="34"/>
        <v>0</v>
      </c>
    </row>
    <row r="152" spans="1:12" s="1" customFormat="1" ht="12.75">
      <c r="A152" s="308"/>
      <c r="B152" s="308"/>
      <c r="C152" s="320"/>
      <c r="D152" s="168" t="s">
        <v>145</v>
      </c>
      <c r="E152" s="36" t="s">
        <v>146</v>
      </c>
      <c r="F152" s="58">
        <f t="shared" si="35"/>
        <v>16000</v>
      </c>
      <c r="G152" s="58">
        <v>16000</v>
      </c>
      <c r="H152" s="58">
        <v>0</v>
      </c>
      <c r="I152" s="60">
        <f t="shared" si="33"/>
        <v>15908.4</v>
      </c>
      <c r="J152" s="60">
        <v>15908.4</v>
      </c>
      <c r="K152" s="60">
        <v>0</v>
      </c>
      <c r="L152" s="58">
        <f t="shared" si="34"/>
        <v>99.427499999999995</v>
      </c>
    </row>
    <row r="153" spans="1:12" s="1" customFormat="1" ht="12.75">
      <c r="A153" s="308"/>
      <c r="B153" s="308"/>
      <c r="C153" s="320"/>
      <c r="D153" s="168" t="s">
        <v>263</v>
      </c>
      <c r="E153" s="36" t="s">
        <v>146</v>
      </c>
      <c r="F153" s="58">
        <f t="shared" si="35"/>
        <v>0</v>
      </c>
      <c r="G153" s="58">
        <v>0</v>
      </c>
      <c r="H153" s="58">
        <v>0</v>
      </c>
      <c r="I153" s="60">
        <f t="shared" si="33"/>
        <v>0</v>
      </c>
      <c r="J153" s="60">
        <v>0</v>
      </c>
      <c r="K153" s="60">
        <v>0</v>
      </c>
      <c r="L153" s="58" t="str">
        <f t="shared" si="34"/>
        <v>0</v>
      </c>
    </row>
    <row r="154" spans="1:12" s="1" customFormat="1" ht="12.75">
      <c r="A154" s="308"/>
      <c r="B154" s="308"/>
      <c r="C154" s="320"/>
      <c r="D154" s="168" t="s">
        <v>195</v>
      </c>
      <c r="E154" s="36" t="s">
        <v>146</v>
      </c>
      <c r="F154" s="58">
        <f t="shared" si="35"/>
        <v>0</v>
      </c>
      <c r="G154" s="58">
        <v>0</v>
      </c>
      <c r="H154" s="58">
        <v>0</v>
      </c>
      <c r="I154" s="60">
        <f t="shared" si="33"/>
        <v>0</v>
      </c>
      <c r="J154" s="60">
        <v>0</v>
      </c>
      <c r="K154" s="60">
        <v>0</v>
      </c>
      <c r="L154" s="58" t="str">
        <f t="shared" si="34"/>
        <v>0</v>
      </c>
    </row>
    <row r="155" spans="1:12" s="1" customFormat="1" ht="12.75">
      <c r="A155" s="308"/>
      <c r="B155" s="308"/>
      <c r="C155" s="320"/>
      <c r="D155" s="168" t="s">
        <v>147</v>
      </c>
      <c r="E155" s="36" t="s">
        <v>148</v>
      </c>
      <c r="F155" s="58">
        <f t="shared" si="35"/>
        <v>138607.23000000001</v>
      </c>
      <c r="G155" s="58">
        <v>138607.23000000001</v>
      </c>
      <c r="H155" s="58">
        <v>0</v>
      </c>
      <c r="I155" s="60">
        <f t="shared" si="33"/>
        <v>131713.82</v>
      </c>
      <c r="J155" s="60">
        <v>131713.82</v>
      </c>
      <c r="K155" s="60">
        <v>0</v>
      </c>
      <c r="L155" s="58">
        <f t="shared" si="34"/>
        <v>95.026659143249589</v>
      </c>
    </row>
    <row r="156" spans="1:12" s="1" customFormat="1" ht="12.75">
      <c r="A156" s="308"/>
      <c r="B156" s="308"/>
      <c r="C156" s="320"/>
      <c r="D156" s="168" t="s">
        <v>218</v>
      </c>
      <c r="E156" s="36" t="s">
        <v>148</v>
      </c>
      <c r="F156" s="58">
        <f t="shared" si="35"/>
        <v>0</v>
      </c>
      <c r="G156" s="58">
        <v>0</v>
      </c>
      <c r="H156" s="58">
        <v>0</v>
      </c>
      <c r="I156" s="60">
        <f t="shared" si="33"/>
        <v>0</v>
      </c>
      <c r="J156" s="60">
        <v>0</v>
      </c>
      <c r="K156" s="60">
        <v>0</v>
      </c>
      <c r="L156" s="58" t="str">
        <f t="shared" si="34"/>
        <v>0</v>
      </c>
    </row>
    <row r="157" spans="1:12" s="1" customFormat="1" ht="12.75">
      <c r="A157" s="308"/>
      <c r="B157" s="308"/>
      <c r="C157" s="320"/>
      <c r="D157" s="168" t="s">
        <v>176</v>
      </c>
      <c r="E157" s="36" t="s">
        <v>148</v>
      </c>
      <c r="F157" s="58">
        <f t="shared" si="35"/>
        <v>0</v>
      </c>
      <c r="G157" s="58">
        <v>0</v>
      </c>
      <c r="H157" s="58">
        <v>0</v>
      </c>
      <c r="I157" s="60">
        <f t="shared" si="33"/>
        <v>0</v>
      </c>
      <c r="J157" s="60">
        <v>0</v>
      </c>
      <c r="K157" s="60">
        <v>0</v>
      </c>
      <c r="L157" s="58" t="str">
        <f t="shared" si="34"/>
        <v>0</v>
      </c>
    </row>
    <row r="158" spans="1:12" s="1" customFormat="1" ht="12.75">
      <c r="A158" s="308"/>
      <c r="B158" s="308"/>
      <c r="C158" s="320"/>
      <c r="D158" s="168" t="s">
        <v>213</v>
      </c>
      <c r="E158" s="37" t="s">
        <v>233</v>
      </c>
      <c r="F158" s="58">
        <f t="shared" si="35"/>
        <v>2332.94</v>
      </c>
      <c r="G158" s="58">
        <v>2332.94</v>
      </c>
      <c r="H158" s="58">
        <v>0</v>
      </c>
      <c r="I158" s="60">
        <f t="shared" si="33"/>
        <v>2332.94</v>
      </c>
      <c r="J158" s="60">
        <v>2332.94</v>
      </c>
      <c r="K158" s="60">
        <v>0</v>
      </c>
      <c r="L158" s="58">
        <f t="shared" si="34"/>
        <v>100</v>
      </c>
    </row>
    <row r="159" spans="1:12" s="1" customFormat="1" ht="12.75">
      <c r="A159" s="308"/>
      <c r="B159" s="308"/>
      <c r="C159" s="320"/>
      <c r="D159" s="168" t="s">
        <v>153</v>
      </c>
      <c r="E159" s="34" t="s">
        <v>154</v>
      </c>
      <c r="F159" s="58">
        <f t="shared" si="35"/>
        <v>12700</v>
      </c>
      <c r="G159" s="58">
        <v>12700</v>
      </c>
      <c r="H159" s="58">
        <v>0</v>
      </c>
      <c r="I159" s="60">
        <f t="shared" si="33"/>
        <v>12653.37</v>
      </c>
      <c r="J159" s="60">
        <v>12653.37</v>
      </c>
      <c r="K159" s="60">
        <v>0</v>
      </c>
      <c r="L159" s="58">
        <f t="shared" si="34"/>
        <v>99.632834645669291</v>
      </c>
    </row>
    <row r="160" spans="1:12" s="1" customFormat="1" ht="12.75">
      <c r="A160" s="308"/>
      <c r="B160" s="308"/>
      <c r="C160" s="320"/>
      <c r="D160" s="168" t="s">
        <v>168</v>
      </c>
      <c r="E160" s="34" t="s">
        <v>182</v>
      </c>
      <c r="F160" s="58">
        <f t="shared" si="35"/>
        <v>1000</v>
      </c>
      <c r="G160" s="58">
        <v>1000</v>
      </c>
      <c r="H160" s="58">
        <v>0</v>
      </c>
      <c r="I160" s="60">
        <f t="shared" si="33"/>
        <v>0</v>
      </c>
      <c r="J160" s="60">
        <v>0</v>
      </c>
      <c r="K160" s="60">
        <v>0</v>
      </c>
      <c r="L160" s="58">
        <f t="shared" si="34"/>
        <v>0</v>
      </c>
    </row>
    <row r="161" spans="1:12" s="1" customFormat="1" ht="12.75">
      <c r="A161" s="308"/>
      <c r="B161" s="308"/>
      <c r="C161" s="320"/>
      <c r="D161" s="168" t="s">
        <v>137</v>
      </c>
      <c r="E161" s="38" t="s">
        <v>202</v>
      </c>
      <c r="F161" s="58">
        <f t="shared" si="35"/>
        <v>21000</v>
      </c>
      <c r="G161" s="58">
        <v>21000</v>
      </c>
      <c r="H161" s="58">
        <v>0</v>
      </c>
      <c r="I161" s="60">
        <f t="shared" si="33"/>
        <v>20780.439999999999</v>
      </c>
      <c r="J161" s="60">
        <v>20780.439999999999</v>
      </c>
      <c r="K161" s="60">
        <v>0</v>
      </c>
      <c r="L161" s="58">
        <f t="shared" si="34"/>
        <v>98.954476190476186</v>
      </c>
    </row>
    <row r="162" spans="1:12" s="1" customFormat="1" ht="12.75">
      <c r="A162" s="308"/>
      <c r="B162" s="308"/>
      <c r="C162" s="320"/>
      <c r="D162" s="168" t="s">
        <v>219</v>
      </c>
      <c r="E162" s="38" t="s">
        <v>202</v>
      </c>
      <c r="F162" s="58">
        <f t="shared" si="35"/>
        <v>0</v>
      </c>
      <c r="G162" s="58">
        <v>0</v>
      </c>
      <c r="H162" s="58">
        <v>0</v>
      </c>
      <c r="I162" s="60">
        <f t="shared" si="33"/>
        <v>0</v>
      </c>
      <c r="J162" s="60">
        <v>0</v>
      </c>
      <c r="K162" s="60">
        <v>0</v>
      </c>
      <c r="L162" s="58" t="str">
        <f t="shared" si="34"/>
        <v>0</v>
      </c>
    </row>
    <row r="163" spans="1:12" s="1" customFormat="1" ht="12.75">
      <c r="A163" s="308"/>
      <c r="B163" s="308"/>
      <c r="C163" s="320"/>
      <c r="D163" s="168" t="s">
        <v>175</v>
      </c>
      <c r="E163" s="38" t="s">
        <v>202</v>
      </c>
      <c r="F163" s="58">
        <f t="shared" si="35"/>
        <v>0</v>
      </c>
      <c r="G163" s="58">
        <v>0</v>
      </c>
      <c r="H163" s="58">
        <v>0</v>
      </c>
      <c r="I163" s="60">
        <f t="shared" si="33"/>
        <v>0</v>
      </c>
      <c r="J163" s="60">
        <v>0</v>
      </c>
      <c r="K163" s="60">
        <v>0</v>
      </c>
      <c r="L163" s="58" t="str">
        <f t="shared" si="34"/>
        <v>0</v>
      </c>
    </row>
    <row r="164" spans="1:12" s="1" customFormat="1" ht="12.75">
      <c r="A164" s="308"/>
      <c r="B164" s="308"/>
      <c r="C164" s="321"/>
      <c r="D164" s="168" t="s">
        <v>139</v>
      </c>
      <c r="E164" s="36" t="s">
        <v>132</v>
      </c>
      <c r="F164" s="58">
        <f t="shared" si="35"/>
        <v>14500</v>
      </c>
      <c r="G164" s="58">
        <v>14500</v>
      </c>
      <c r="H164" s="58">
        <v>0</v>
      </c>
      <c r="I164" s="60">
        <f t="shared" si="33"/>
        <v>14458.92</v>
      </c>
      <c r="J164" s="60">
        <v>14458.92</v>
      </c>
      <c r="K164" s="60">
        <v>0</v>
      </c>
      <c r="L164" s="58">
        <f t="shared" si="34"/>
        <v>99.716689655172416</v>
      </c>
    </row>
    <row r="165" spans="1:12" s="1" customFormat="1" ht="25.5">
      <c r="A165" s="162" t="s">
        <v>46</v>
      </c>
      <c r="B165" s="162" t="s">
        <v>51</v>
      </c>
      <c r="C165" s="171"/>
      <c r="D165" s="168"/>
      <c r="E165" s="56" t="s">
        <v>52</v>
      </c>
      <c r="F165" s="57">
        <f t="shared" si="35"/>
        <v>434000</v>
      </c>
      <c r="G165" s="58">
        <f>G166</f>
        <v>434000</v>
      </c>
      <c r="H165" s="58">
        <f>H166</f>
        <v>0</v>
      </c>
      <c r="I165" s="59">
        <f>J166</f>
        <v>431022.05</v>
      </c>
      <c r="J165" s="60">
        <f>J166</f>
        <v>431022.05</v>
      </c>
      <c r="K165" s="60">
        <f>K166</f>
        <v>0</v>
      </c>
      <c r="L165" s="57">
        <f>IFERROR(I165*100/F165,"0")</f>
        <v>99.313836405529955</v>
      </c>
    </row>
    <row r="166" spans="1:12" s="2" customFormat="1" ht="51">
      <c r="A166" s="306"/>
      <c r="B166" s="306"/>
      <c r="C166" s="61" t="s">
        <v>53</v>
      </c>
      <c r="D166" s="62"/>
      <c r="E166" s="17" t="s">
        <v>54</v>
      </c>
      <c r="F166" s="63">
        <f t="shared" si="35"/>
        <v>434000</v>
      </c>
      <c r="G166" s="63">
        <f>G167+G168</f>
        <v>434000</v>
      </c>
      <c r="H166" s="63">
        <f>SUM(H168)</f>
        <v>0</v>
      </c>
      <c r="I166" s="64">
        <f>J166</f>
        <v>431022.05</v>
      </c>
      <c r="J166" s="64">
        <f>J167+J168</f>
        <v>431022.05</v>
      </c>
      <c r="K166" s="64">
        <f>SUM(K168)</f>
        <v>0</v>
      </c>
      <c r="L166" s="63">
        <f>IFERROR(I166*100/F166,"0")</f>
        <v>99.313836405529955</v>
      </c>
    </row>
    <row r="167" spans="1:12" s="1" customFormat="1" ht="25.5">
      <c r="A167" s="306"/>
      <c r="B167" s="306"/>
      <c r="C167" s="312"/>
      <c r="D167" s="168" t="s">
        <v>177</v>
      </c>
      <c r="E167" s="89" t="s">
        <v>198</v>
      </c>
      <c r="F167" s="58">
        <f t="shared" si="35"/>
        <v>0</v>
      </c>
      <c r="G167" s="58">
        <v>0</v>
      </c>
      <c r="H167" s="58">
        <v>0</v>
      </c>
      <c r="I167" s="60">
        <f>J167</f>
        <v>0</v>
      </c>
      <c r="J167" s="60">
        <v>0</v>
      </c>
      <c r="K167" s="60">
        <v>0</v>
      </c>
      <c r="L167" s="63" t="str">
        <f>IFERROR(I167*100/F167,"0")</f>
        <v>0</v>
      </c>
    </row>
    <row r="168" spans="1:12" s="1" customFormat="1" ht="60">
      <c r="A168" s="306"/>
      <c r="B168" s="306"/>
      <c r="C168" s="314"/>
      <c r="D168" s="168" t="s">
        <v>178</v>
      </c>
      <c r="E168" s="39" t="s">
        <v>199</v>
      </c>
      <c r="F168" s="58">
        <f t="shared" si="35"/>
        <v>434000</v>
      </c>
      <c r="G168" s="58">
        <v>434000</v>
      </c>
      <c r="H168" s="58">
        <v>0</v>
      </c>
      <c r="I168" s="60">
        <f>J168</f>
        <v>431022.05</v>
      </c>
      <c r="J168" s="60">
        <v>431022.05</v>
      </c>
      <c r="K168" s="60">
        <v>0</v>
      </c>
      <c r="L168" s="58">
        <f t="shared" ref="L168" si="36">IFERROR(J168*100/G168,IFERROR(K168*100/H168,"0"))</f>
        <v>99.313836405529955</v>
      </c>
    </row>
    <row r="169" spans="1:12" s="1" customFormat="1" ht="12.75">
      <c r="A169" s="162" t="s">
        <v>134</v>
      </c>
      <c r="B169" s="162" t="s">
        <v>56</v>
      </c>
      <c r="C169" s="171"/>
      <c r="D169" s="168"/>
      <c r="E169" s="56" t="s">
        <v>57</v>
      </c>
      <c r="F169" s="95">
        <f>F170+F172</f>
        <v>395850.50000000006</v>
      </c>
      <c r="G169" s="58">
        <f>G170+G172</f>
        <v>385350.50000000006</v>
      </c>
      <c r="H169" s="58">
        <f>H172</f>
        <v>10500</v>
      </c>
      <c r="I169" s="59">
        <f>J169</f>
        <v>239032.43</v>
      </c>
      <c r="J169" s="60">
        <f>J170+J172</f>
        <v>239032.43</v>
      </c>
      <c r="K169" s="60">
        <f>K170</f>
        <v>0</v>
      </c>
      <c r="L169" s="57">
        <f>IFERROR(I169*100/F169,"0")</f>
        <v>60.384521429175905</v>
      </c>
    </row>
    <row r="170" spans="1:12" s="2" customFormat="1" ht="12.75">
      <c r="A170" s="307"/>
      <c r="B170" s="307"/>
      <c r="C170" s="61" t="s">
        <v>58</v>
      </c>
      <c r="D170" s="62"/>
      <c r="E170" s="146" t="s">
        <v>289</v>
      </c>
      <c r="F170" s="63">
        <f>G170</f>
        <v>65000</v>
      </c>
      <c r="G170" s="63">
        <f>G171</f>
        <v>65000</v>
      </c>
      <c r="H170" s="63">
        <f>SUM(H171)</f>
        <v>0</v>
      </c>
      <c r="I170" s="64">
        <f>J170+K170</f>
        <v>0</v>
      </c>
      <c r="J170" s="64">
        <f>SUM(J171)</f>
        <v>0</v>
      </c>
      <c r="K170" s="64">
        <f>SUM(K171)</f>
        <v>0</v>
      </c>
      <c r="L170" s="63">
        <f>IFERROR(I170*100/F170,"0")</f>
        <v>0</v>
      </c>
    </row>
    <row r="171" spans="1:12" s="1" customFormat="1" ht="12.75">
      <c r="A171" s="308"/>
      <c r="B171" s="308"/>
      <c r="C171" s="171"/>
      <c r="D171" s="168" t="s">
        <v>179</v>
      </c>
      <c r="E171" s="44" t="s">
        <v>131</v>
      </c>
      <c r="F171" s="58">
        <f>G171</f>
        <v>65000</v>
      </c>
      <c r="G171" s="58">
        <v>65000</v>
      </c>
      <c r="H171" s="58">
        <v>0</v>
      </c>
      <c r="I171" s="60">
        <v>0</v>
      </c>
      <c r="J171" s="60">
        <v>0</v>
      </c>
      <c r="K171" s="60">
        <v>0</v>
      </c>
      <c r="L171" s="58">
        <f t="shared" ref="L171:L183" si="37">IFERROR(J171*100/G171,IFERROR(K171*100/H171,"0"))</f>
        <v>0</v>
      </c>
    </row>
    <row r="172" spans="1:12" s="2" customFormat="1" ht="63.75">
      <c r="A172" s="308"/>
      <c r="B172" s="308"/>
      <c r="C172" s="129" t="s">
        <v>277</v>
      </c>
      <c r="D172" s="62"/>
      <c r="E172" s="18" t="s">
        <v>299</v>
      </c>
      <c r="F172" s="63">
        <f>G172+H172</f>
        <v>330850.50000000006</v>
      </c>
      <c r="G172" s="63">
        <f>G173+G174+G175+G176+G177+G179+G181+G183+G178+G180</f>
        <v>320350.50000000006</v>
      </c>
      <c r="H172" s="63">
        <f>H181+H183</f>
        <v>10500</v>
      </c>
      <c r="I172" s="64">
        <f>J172+K172</f>
        <v>239032.43</v>
      </c>
      <c r="J172" s="64">
        <f>J173+J174+J175+J176+J177+J179+J181+J183+J178+J180</f>
        <v>239032.43</v>
      </c>
      <c r="K172" s="64">
        <f>K173+K174+K175+K176+K177+K179+K183+K181</f>
        <v>0</v>
      </c>
      <c r="L172" s="63">
        <f t="shared" si="37"/>
        <v>74.61590663975862</v>
      </c>
    </row>
    <row r="173" spans="1:12" s="31" customFormat="1" ht="24">
      <c r="A173" s="308"/>
      <c r="B173" s="308"/>
      <c r="C173" s="129"/>
      <c r="D173" s="76" t="s">
        <v>278</v>
      </c>
      <c r="E173" s="37" t="s">
        <v>236</v>
      </c>
      <c r="F173" s="58">
        <v>62635.06</v>
      </c>
      <c r="G173" s="58">
        <v>62635.06</v>
      </c>
      <c r="H173" s="58">
        <v>0</v>
      </c>
      <c r="I173" s="58">
        <f t="shared" ref="I173:I183" si="38">J173+K173</f>
        <v>41771.699999999997</v>
      </c>
      <c r="J173" s="58">
        <v>41771.699999999997</v>
      </c>
      <c r="K173" s="58">
        <v>0</v>
      </c>
      <c r="L173" s="58">
        <f t="shared" si="37"/>
        <v>66.690604271792822</v>
      </c>
    </row>
    <row r="174" spans="1:12" s="31" customFormat="1" ht="24">
      <c r="A174" s="308"/>
      <c r="B174" s="308"/>
      <c r="C174" s="129"/>
      <c r="D174" s="76" t="s">
        <v>279</v>
      </c>
      <c r="E174" s="37" t="s">
        <v>142</v>
      </c>
      <c r="F174" s="58">
        <f t="shared" ref="F174:F175" si="39">G174</f>
        <v>15000</v>
      </c>
      <c r="G174" s="58">
        <v>15000</v>
      </c>
      <c r="H174" s="58">
        <v>0</v>
      </c>
      <c r="I174" s="58">
        <f t="shared" si="38"/>
        <v>9125.85</v>
      </c>
      <c r="J174" s="58">
        <v>9125.85</v>
      </c>
      <c r="K174" s="58">
        <v>0</v>
      </c>
      <c r="L174" s="58">
        <f t="shared" si="37"/>
        <v>60.838999999999999</v>
      </c>
    </row>
    <row r="175" spans="1:12" s="31" customFormat="1" ht="12.75">
      <c r="A175" s="308"/>
      <c r="B175" s="308"/>
      <c r="C175" s="129"/>
      <c r="D175" s="76" t="s">
        <v>280</v>
      </c>
      <c r="E175" s="37" t="s">
        <v>144</v>
      </c>
      <c r="F175" s="58">
        <f t="shared" si="39"/>
        <v>4000</v>
      </c>
      <c r="G175" s="58">
        <v>4000</v>
      </c>
      <c r="H175" s="58">
        <v>0</v>
      </c>
      <c r="I175" s="58">
        <f t="shared" si="38"/>
        <v>259.98</v>
      </c>
      <c r="J175" s="58">
        <v>259.98</v>
      </c>
      <c r="K175" s="58">
        <v>0</v>
      </c>
      <c r="L175" s="58">
        <f t="shared" si="37"/>
        <v>6.4995000000000003</v>
      </c>
    </row>
    <row r="176" spans="1:12" s="31" customFormat="1" ht="12.75">
      <c r="A176" s="308"/>
      <c r="B176" s="308"/>
      <c r="C176" s="129"/>
      <c r="D176" s="76" t="s">
        <v>281</v>
      </c>
      <c r="E176" s="32" t="s">
        <v>148</v>
      </c>
      <c r="F176" s="58">
        <f>G176</f>
        <v>3000</v>
      </c>
      <c r="G176" s="58">
        <v>3000</v>
      </c>
      <c r="H176" s="58">
        <v>0</v>
      </c>
      <c r="I176" s="58">
        <f t="shared" si="38"/>
        <v>1539.44</v>
      </c>
      <c r="J176" s="58">
        <v>1539.44</v>
      </c>
      <c r="K176" s="58">
        <v>0</v>
      </c>
      <c r="L176" s="58">
        <f t="shared" si="37"/>
        <v>51.314666666666668</v>
      </c>
    </row>
    <row r="177" spans="1:12" s="31" customFormat="1" ht="24">
      <c r="A177" s="308"/>
      <c r="B177" s="308"/>
      <c r="C177" s="129"/>
      <c r="D177" s="76" t="s">
        <v>282</v>
      </c>
      <c r="E177" s="47" t="s">
        <v>271</v>
      </c>
      <c r="F177" s="58">
        <f t="shared" ref="F177:F180" si="40">G177</f>
        <v>207062.73</v>
      </c>
      <c r="G177" s="58">
        <v>207062.73</v>
      </c>
      <c r="H177" s="58">
        <v>0</v>
      </c>
      <c r="I177" s="58">
        <f t="shared" si="38"/>
        <v>158645.75</v>
      </c>
      <c r="J177" s="58">
        <v>158645.75</v>
      </c>
      <c r="K177" s="58">
        <v>0</v>
      </c>
      <c r="L177" s="58">
        <f t="shared" si="37"/>
        <v>76.617240582117304</v>
      </c>
    </row>
    <row r="178" spans="1:12" s="31" customFormat="1" ht="21.75">
      <c r="A178" s="308"/>
      <c r="B178" s="308"/>
      <c r="C178" s="129"/>
      <c r="D178" s="76" t="s">
        <v>311</v>
      </c>
      <c r="E178" s="181" t="s">
        <v>312</v>
      </c>
      <c r="F178" s="58">
        <f t="shared" si="40"/>
        <v>22052.19</v>
      </c>
      <c r="G178" s="58">
        <v>22052.19</v>
      </c>
      <c r="H178" s="58">
        <v>0</v>
      </c>
      <c r="I178" s="58">
        <f>J178</f>
        <v>21763.75</v>
      </c>
      <c r="J178" s="58">
        <v>21763.75</v>
      </c>
      <c r="K178" s="58">
        <v>0</v>
      </c>
      <c r="L178" s="58">
        <f>J178/F178*100</f>
        <v>98.692011995180522</v>
      </c>
    </row>
    <row r="179" spans="1:12" s="31" customFormat="1" ht="12.75">
      <c r="A179" s="308"/>
      <c r="B179" s="308"/>
      <c r="C179" s="129"/>
      <c r="D179" s="76" t="s">
        <v>137</v>
      </c>
      <c r="E179" s="37" t="s">
        <v>138</v>
      </c>
      <c r="F179" s="58">
        <f t="shared" si="40"/>
        <v>674.56</v>
      </c>
      <c r="G179" s="58">
        <v>674.56</v>
      </c>
      <c r="H179" s="58">
        <v>0</v>
      </c>
      <c r="I179" s="58">
        <f t="shared" si="38"/>
        <v>0</v>
      </c>
      <c r="J179" s="58">
        <v>0</v>
      </c>
      <c r="K179" s="58">
        <v>0</v>
      </c>
      <c r="L179" s="58">
        <f t="shared" si="37"/>
        <v>0</v>
      </c>
    </row>
    <row r="180" spans="1:12" s="31" customFormat="1" ht="12.75">
      <c r="A180" s="308"/>
      <c r="B180" s="308"/>
      <c r="C180" s="129"/>
      <c r="D180" s="76" t="s">
        <v>175</v>
      </c>
      <c r="E180" s="37" t="s">
        <v>138</v>
      </c>
      <c r="F180" s="58">
        <f t="shared" si="40"/>
        <v>5925.96</v>
      </c>
      <c r="G180" s="58">
        <v>5925.96</v>
      </c>
      <c r="H180" s="58">
        <v>0</v>
      </c>
      <c r="I180" s="58">
        <f>J180</f>
        <v>5925.96</v>
      </c>
      <c r="J180" s="58">
        <v>5925.96</v>
      </c>
      <c r="K180" s="58">
        <v>0</v>
      </c>
      <c r="L180" s="58">
        <f t="shared" si="37"/>
        <v>100</v>
      </c>
    </row>
    <row r="181" spans="1:12" s="31" customFormat="1" ht="24">
      <c r="A181" s="308"/>
      <c r="B181" s="308"/>
      <c r="C181" s="129"/>
      <c r="D181" s="76" t="s">
        <v>283</v>
      </c>
      <c r="E181" s="148" t="s">
        <v>298</v>
      </c>
      <c r="F181" s="58">
        <f>G181+H181</f>
        <v>7883.63</v>
      </c>
      <c r="G181" s="58">
        <v>0</v>
      </c>
      <c r="H181" s="58">
        <v>7883.63</v>
      </c>
      <c r="I181" s="58">
        <f t="shared" si="38"/>
        <v>0</v>
      </c>
      <c r="J181" s="58">
        <v>0</v>
      </c>
      <c r="K181" s="58">
        <v>0</v>
      </c>
      <c r="L181" s="58">
        <f t="shared" si="37"/>
        <v>0</v>
      </c>
    </row>
    <row r="182" spans="1:12" s="31" customFormat="1" ht="12.75">
      <c r="A182" s="308"/>
      <c r="B182" s="308"/>
      <c r="C182" s="129"/>
      <c r="D182" s="76"/>
      <c r="E182" s="124"/>
      <c r="F182" s="58">
        <f t="shared" ref="F182:F183" si="41">G182+H182</f>
        <v>24668.54</v>
      </c>
      <c r="G182" s="58">
        <v>24668.54</v>
      </c>
      <c r="H182" s="58"/>
      <c r="I182" s="58">
        <f t="shared" si="38"/>
        <v>0</v>
      </c>
      <c r="J182" s="58"/>
      <c r="K182" s="58"/>
      <c r="L182" s="58">
        <f t="shared" si="37"/>
        <v>0</v>
      </c>
    </row>
    <row r="183" spans="1:12" s="31" customFormat="1" ht="24">
      <c r="A183" s="326"/>
      <c r="B183" s="326"/>
      <c r="C183" s="129"/>
      <c r="D183" s="76" t="s">
        <v>284</v>
      </c>
      <c r="E183" s="148" t="s">
        <v>298</v>
      </c>
      <c r="F183" s="58">
        <f t="shared" si="41"/>
        <v>2616.37</v>
      </c>
      <c r="G183" s="58">
        <v>0</v>
      </c>
      <c r="H183" s="58">
        <v>2616.37</v>
      </c>
      <c r="I183" s="58">
        <f t="shared" si="38"/>
        <v>0</v>
      </c>
      <c r="J183" s="58">
        <v>0</v>
      </c>
      <c r="K183" s="58">
        <v>0</v>
      </c>
      <c r="L183" s="58">
        <f t="shared" si="37"/>
        <v>0</v>
      </c>
    </row>
    <row r="184" spans="1:12" s="1" customFormat="1" ht="12.75">
      <c r="A184" s="166" t="s">
        <v>50</v>
      </c>
      <c r="B184" s="166" t="s">
        <v>60</v>
      </c>
      <c r="C184" s="168"/>
      <c r="D184" s="168"/>
      <c r="E184" s="156" t="s">
        <v>290</v>
      </c>
      <c r="F184" s="57">
        <f>G184+H184</f>
        <v>4288226.08</v>
      </c>
      <c r="G184" s="58">
        <f>G185+G208+G217+G219+G246+G249+G261+G275+G279</f>
        <v>4230226.08</v>
      </c>
      <c r="H184" s="58">
        <f>H185+H208+H217+H219+H228+H246+H249+H251+H261+H272</f>
        <v>58000</v>
      </c>
      <c r="I184" s="57">
        <f>I185+I208+I217+I219+I228+I246+I249+I251+I261+I272</f>
        <v>3764506.6499999994</v>
      </c>
      <c r="J184" s="58">
        <f>J185+J208+J217+J219+J246+J249+J261+J275+J282</f>
        <v>3873770.54</v>
      </c>
      <c r="K184" s="58">
        <f>K185+K208+K217+K219+K228+K246+K249+K251+K261+K272</f>
        <v>28724.89</v>
      </c>
      <c r="L184" s="57">
        <f>IFERROR(I184*100/F184,"0")</f>
        <v>87.78703780468588</v>
      </c>
    </row>
    <row r="185" spans="1:12" s="2" customFormat="1" ht="12.75">
      <c r="A185" s="359"/>
      <c r="B185" s="300"/>
      <c r="C185" s="62" t="s">
        <v>61</v>
      </c>
      <c r="D185" s="62"/>
      <c r="E185" s="17" t="s">
        <v>62</v>
      </c>
      <c r="F185" s="63">
        <f>G185+H185</f>
        <v>3290034.39</v>
      </c>
      <c r="G185" s="63">
        <f>G186+G188+G189+G190+G191+G193+G196+G197+G198+G199+G200+G201+G202+G203+G204+G206+G207+G192+G194+G187+G195+G205</f>
        <v>3280034.39</v>
      </c>
      <c r="H185" s="63">
        <f>H207</f>
        <v>10000</v>
      </c>
      <c r="I185" s="64">
        <f>J185+K185</f>
        <v>2922057.8499999996</v>
      </c>
      <c r="J185" s="64">
        <f>J186+J188+J189+J190+J191+J193+J196+J197+J198+J199+J200+J201+J202+J203+J204+J206+J207+J194+J192+J187+J195+J205</f>
        <v>2922057.8499999996</v>
      </c>
      <c r="K185" s="64">
        <f>K207</f>
        <v>0</v>
      </c>
      <c r="L185" s="63">
        <f>IFERROR(I185*100/F185,"0")</f>
        <v>88.815419646722887</v>
      </c>
    </row>
    <row r="186" spans="1:12" s="1" customFormat="1" ht="24">
      <c r="A186" s="359"/>
      <c r="B186" s="301"/>
      <c r="C186" s="302"/>
      <c r="D186" s="168" t="s">
        <v>165</v>
      </c>
      <c r="E186" s="46" t="s">
        <v>181</v>
      </c>
      <c r="F186" s="58">
        <f>G186</f>
        <v>130750</v>
      </c>
      <c r="G186" s="58">
        <v>130750</v>
      </c>
      <c r="H186" s="58">
        <v>0</v>
      </c>
      <c r="I186" s="60">
        <f>J186</f>
        <v>111116.71</v>
      </c>
      <c r="J186" s="60">
        <v>111116.71</v>
      </c>
      <c r="K186" s="60">
        <v>0</v>
      </c>
      <c r="L186" s="58">
        <f t="shared" ref="L186:L274" si="42">IFERROR(J186*100/G186,IFERROR(K186*100/H186,"0"))</f>
        <v>84.984099426386237</v>
      </c>
    </row>
    <row r="187" spans="1:12" s="31" customFormat="1" ht="12.75">
      <c r="A187" s="359"/>
      <c r="B187" s="301"/>
      <c r="C187" s="302"/>
      <c r="D187" s="76" t="s">
        <v>196</v>
      </c>
      <c r="E187" s="47" t="s">
        <v>133</v>
      </c>
      <c r="F187" s="58">
        <f>G187</f>
        <v>0</v>
      </c>
      <c r="G187" s="58">
        <v>0</v>
      </c>
      <c r="H187" s="58">
        <v>0</v>
      </c>
      <c r="I187" s="58">
        <f>J187</f>
        <v>0</v>
      </c>
      <c r="J187" s="58">
        <v>0</v>
      </c>
      <c r="K187" s="58">
        <v>0</v>
      </c>
      <c r="L187" s="58" t="str">
        <f t="shared" si="42"/>
        <v>0</v>
      </c>
    </row>
    <row r="188" spans="1:12" s="1" customFormat="1" ht="24">
      <c r="A188" s="359"/>
      <c r="B188" s="301"/>
      <c r="C188" s="302"/>
      <c r="D188" s="168" t="s">
        <v>155</v>
      </c>
      <c r="E188" s="34" t="s">
        <v>236</v>
      </c>
      <c r="F188" s="58">
        <f t="shared" ref="F188:F250" si="43">G188</f>
        <v>2015000</v>
      </c>
      <c r="G188" s="58">
        <v>2015000</v>
      </c>
      <c r="H188" s="58">
        <v>0</v>
      </c>
      <c r="I188" s="60">
        <v>1812894.01</v>
      </c>
      <c r="J188" s="60">
        <v>1812894.01</v>
      </c>
      <c r="K188" s="60">
        <v>0</v>
      </c>
      <c r="L188" s="58">
        <f t="shared" si="42"/>
        <v>89.969926054590573</v>
      </c>
    </row>
    <row r="189" spans="1:12" s="1" customFormat="1" ht="12.75">
      <c r="A189" s="359"/>
      <c r="B189" s="301"/>
      <c r="C189" s="302"/>
      <c r="D189" s="168" t="s">
        <v>156</v>
      </c>
      <c r="E189" s="34" t="s">
        <v>160</v>
      </c>
      <c r="F189" s="58">
        <f t="shared" si="43"/>
        <v>137434.39000000001</v>
      </c>
      <c r="G189" s="58">
        <v>137434.39000000001</v>
      </c>
      <c r="H189" s="58">
        <v>0</v>
      </c>
      <c r="I189" s="60">
        <f t="shared" ref="I189:I250" si="44">J189</f>
        <v>137434.39000000001</v>
      </c>
      <c r="J189" s="60">
        <v>137434.39000000001</v>
      </c>
      <c r="K189" s="60">
        <v>0</v>
      </c>
      <c r="L189" s="58">
        <f t="shared" si="42"/>
        <v>100</v>
      </c>
    </row>
    <row r="190" spans="1:12" s="1" customFormat="1" ht="24">
      <c r="A190" s="359"/>
      <c r="B190" s="301"/>
      <c r="C190" s="302"/>
      <c r="D190" s="168" t="s">
        <v>141</v>
      </c>
      <c r="E190" s="34" t="s">
        <v>142</v>
      </c>
      <c r="F190" s="58">
        <f t="shared" si="43"/>
        <v>390000</v>
      </c>
      <c r="G190" s="58">
        <v>390000</v>
      </c>
      <c r="H190" s="58">
        <v>0</v>
      </c>
      <c r="I190" s="60">
        <v>331913.19</v>
      </c>
      <c r="J190" s="60">
        <v>331913.19</v>
      </c>
      <c r="K190" s="60">
        <v>0</v>
      </c>
      <c r="L190" s="58">
        <f t="shared" si="42"/>
        <v>85.105946153846148</v>
      </c>
    </row>
    <row r="191" spans="1:12" s="1" customFormat="1" ht="12.75">
      <c r="A191" s="359"/>
      <c r="B191" s="301"/>
      <c r="C191" s="302"/>
      <c r="D191" s="168" t="s">
        <v>143</v>
      </c>
      <c r="E191" s="34" t="s">
        <v>144</v>
      </c>
      <c r="F191" s="58">
        <f t="shared" si="43"/>
        <v>50000</v>
      </c>
      <c r="G191" s="58">
        <v>50000</v>
      </c>
      <c r="H191" s="58">
        <v>0</v>
      </c>
      <c r="I191" s="60">
        <f t="shared" si="44"/>
        <v>32102.43</v>
      </c>
      <c r="J191" s="60">
        <v>32102.43</v>
      </c>
      <c r="K191" s="60">
        <v>0</v>
      </c>
      <c r="L191" s="58">
        <f t="shared" si="42"/>
        <v>64.204859999999996</v>
      </c>
    </row>
    <row r="192" spans="1:12" s="1" customFormat="1" ht="12.75">
      <c r="A192" s="359"/>
      <c r="B192" s="301"/>
      <c r="C192" s="302"/>
      <c r="D192" s="168" t="s">
        <v>145</v>
      </c>
      <c r="E192" s="36" t="s">
        <v>146</v>
      </c>
      <c r="F192" s="58">
        <f t="shared" si="43"/>
        <v>0</v>
      </c>
      <c r="G192" s="58">
        <v>0</v>
      </c>
      <c r="H192" s="58">
        <v>0</v>
      </c>
      <c r="I192" s="60">
        <f t="shared" si="44"/>
        <v>0</v>
      </c>
      <c r="J192" s="60">
        <v>0</v>
      </c>
      <c r="K192" s="60">
        <v>0</v>
      </c>
      <c r="L192" s="58" t="str">
        <f t="shared" si="42"/>
        <v>0</v>
      </c>
    </row>
    <row r="193" spans="1:12" s="1" customFormat="1" ht="12.75">
      <c r="A193" s="359"/>
      <c r="B193" s="301"/>
      <c r="C193" s="302"/>
      <c r="D193" s="168" t="s">
        <v>147</v>
      </c>
      <c r="E193" s="36" t="s">
        <v>148</v>
      </c>
      <c r="F193" s="58">
        <f t="shared" si="43"/>
        <v>286643.84999999998</v>
      </c>
      <c r="G193" s="58">
        <v>286643.84999999998</v>
      </c>
      <c r="H193" s="58">
        <v>0</v>
      </c>
      <c r="I193" s="60">
        <f t="shared" si="44"/>
        <v>249816.52</v>
      </c>
      <c r="J193" s="60">
        <v>249816.52</v>
      </c>
      <c r="K193" s="60">
        <v>0</v>
      </c>
      <c r="L193" s="58">
        <f t="shared" si="42"/>
        <v>87.152234384236749</v>
      </c>
    </row>
    <row r="194" spans="1:12" s="1" customFormat="1" ht="12.75">
      <c r="A194" s="359"/>
      <c r="B194" s="301"/>
      <c r="C194" s="302"/>
      <c r="D194" s="168" t="s">
        <v>213</v>
      </c>
      <c r="E194" s="37" t="s">
        <v>233</v>
      </c>
      <c r="F194" s="58">
        <f t="shared" si="43"/>
        <v>0</v>
      </c>
      <c r="G194" s="58">
        <v>0</v>
      </c>
      <c r="H194" s="58">
        <v>0</v>
      </c>
      <c r="I194" s="60">
        <f t="shared" si="44"/>
        <v>0</v>
      </c>
      <c r="J194" s="60">
        <v>0</v>
      </c>
      <c r="K194" s="60">
        <v>0</v>
      </c>
      <c r="L194" s="58" t="str">
        <f t="shared" si="42"/>
        <v>0</v>
      </c>
    </row>
    <row r="195" spans="1:12" s="1" customFormat="1" ht="12.75">
      <c r="A195" s="359"/>
      <c r="B195" s="301"/>
      <c r="C195" s="302"/>
      <c r="D195" s="168" t="s">
        <v>213</v>
      </c>
      <c r="E195" s="177" t="s">
        <v>313</v>
      </c>
      <c r="F195" s="58">
        <f t="shared" si="43"/>
        <v>1000</v>
      </c>
      <c r="G195" s="58">
        <v>1000</v>
      </c>
      <c r="H195" s="58">
        <v>0</v>
      </c>
      <c r="I195" s="60">
        <f t="shared" si="44"/>
        <v>418.2</v>
      </c>
      <c r="J195" s="60">
        <v>418.2</v>
      </c>
      <c r="K195" s="60">
        <v>0</v>
      </c>
      <c r="L195" s="58">
        <f t="shared" si="42"/>
        <v>41.82</v>
      </c>
    </row>
    <row r="196" spans="1:12" s="1" customFormat="1" ht="24">
      <c r="A196" s="359"/>
      <c r="B196" s="301"/>
      <c r="C196" s="302"/>
      <c r="D196" s="168" t="s">
        <v>167</v>
      </c>
      <c r="E196" s="39" t="s">
        <v>271</v>
      </c>
      <c r="F196" s="58">
        <f t="shared" si="43"/>
        <v>20000</v>
      </c>
      <c r="G196" s="58">
        <v>20000</v>
      </c>
      <c r="H196" s="58">
        <v>0</v>
      </c>
      <c r="I196" s="60">
        <f t="shared" si="44"/>
        <v>12104.09</v>
      </c>
      <c r="J196" s="60">
        <v>12104.09</v>
      </c>
      <c r="K196" s="60">
        <v>0</v>
      </c>
      <c r="L196" s="58">
        <f t="shared" si="42"/>
        <v>60.520449999999997</v>
      </c>
    </row>
    <row r="197" spans="1:12" s="1" customFormat="1" ht="12.75">
      <c r="A197" s="359"/>
      <c r="B197" s="301"/>
      <c r="C197" s="302"/>
      <c r="D197" s="168" t="s">
        <v>153</v>
      </c>
      <c r="E197" s="34" t="s">
        <v>154</v>
      </c>
      <c r="F197" s="58">
        <f t="shared" si="43"/>
        <v>35000</v>
      </c>
      <c r="G197" s="58">
        <v>35000</v>
      </c>
      <c r="H197" s="58">
        <v>0</v>
      </c>
      <c r="I197" s="60">
        <f t="shared" si="44"/>
        <v>28742.66</v>
      </c>
      <c r="J197" s="60">
        <v>28742.66</v>
      </c>
      <c r="K197" s="60">
        <v>0</v>
      </c>
      <c r="L197" s="58">
        <f t="shared" si="42"/>
        <v>82.12188571428571</v>
      </c>
    </row>
    <row r="198" spans="1:12" s="1" customFormat="1" ht="12.75">
      <c r="A198" s="359"/>
      <c r="B198" s="301"/>
      <c r="C198" s="302"/>
      <c r="D198" s="168" t="s">
        <v>168</v>
      </c>
      <c r="E198" s="34" t="s">
        <v>182</v>
      </c>
      <c r="F198" s="58">
        <f t="shared" si="43"/>
        <v>0</v>
      </c>
      <c r="G198" s="58">
        <v>0</v>
      </c>
      <c r="H198" s="58">
        <v>0</v>
      </c>
      <c r="I198" s="60">
        <f t="shared" si="44"/>
        <v>0</v>
      </c>
      <c r="J198" s="60">
        <v>0</v>
      </c>
      <c r="K198" s="60">
        <v>0</v>
      </c>
      <c r="L198" s="58" t="str">
        <f t="shared" si="42"/>
        <v>0</v>
      </c>
    </row>
    <row r="199" spans="1:12" s="1" customFormat="1" ht="12.75">
      <c r="A199" s="359"/>
      <c r="B199" s="301"/>
      <c r="C199" s="302"/>
      <c r="D199" s="168" t="s">
        <v>169</v>
      </c>
      <c r="E199" s="34" t="s">
        <v>172</v>
      </c>
      <c r="F199" s="58">
        <f t="shared" si="43"/>
        <v>2000</v>
      </c>
      <c r="G199" s="58">
        <v>2000</v>
      </c>
      <c r="H199" s="58">
        <v>0</v>
      </c>
      <c r="I199" s="60">
        <f t="shared" si="44"/>
        <v>260</v>
      </c>
      <c r="J199" s="60">
        <v>260</v>
      </c>
      <c r="K199" s="60">
        <v>0</v>
      </c>
      <c r="L199" s="58">
        <f t="shared" si="42"/>
        <v>13</v>
      </c>
    </row>
    <row r="200" spans="1:12" s="1" customFormat="1" ht="12.75">
      <c r="A200" s="359"/>
      <c r="B200" s="301"/>
      <c r="C200" s="302"/>
      <c r="D200" s="168" t="s">
        <v>137</v>
      </c>
      <c r="E200" s="34" t="s">
        <v>138</v>
      </c>
      <c r="F200" s="58">
        <v>73000</v>
      </c>
      <c r="G200" s="58">
        <v>73000</v>
      </c>
      <c r="H200" s="58">
        <v>0</v>
      </c>
      <c r="I200" s="60">
        <f t="shared" si="44"/>
        <v>68577.649999999994</v>
      </c>
      <c r="J200" s="60">
        <v>68577.649999999994</v>
      </c>
      <c r="K200" s="60">
        <v>0</v>
      </c>
      <c r="L200" s="58">
        <f t="shared" si="42"/>
        <v>93.941986301369852</v>
      </c>
    </row>
    <row r="201" spans="1:12" s="1" customFormat="1" ht="24">
      <c r="A201" s="359"/>
      <c r="B201" s="301"/>
      <c r="C201" s="302"/>
      <c r="D201" s="168" t="s">
        <v>170</v>
      </c>
      <c r="E201" s="44" t="s">
        <v>204</v>
      </c>
      <c r="F201" s="58">
        <f t="shared" si="43"/>
        <v>3000</v>
      </c>
      <c r="G201" s="58">
        <v>3000</v>
      </c>
      <c r="H201" s="58">
        <v>0</v>
      </c>
      <c r="I201" s="60">
        <f t="shared" si="44"/>
        <v>2786.05</v>
      </c>
      <c r="J201" s="60">
        <v>2786.05</v>
      </c>
      <c r="K201" s="60">
        <v>0</v>
      </c>
      <c r="L201" s="58">
        <f t="shared" si="42"/>
        <v>92.868333333333339</v>
      </c>
    </row>
    <row r="202" spans="1:12" s="1" customFormat="1" ht="12.75">
      <c r="A202" s="359"/>
      <c r="B202" s="301"/>
      <c r="C202" s="302"/>
      <c r="D202" s="168" t="s">
        <v>157</v>
      </c>
      <c r="E202" s="34" t="s">
        <v>161</v>
      </c>
      <c r="F202" s="58">
        <v>3000</v>
      </c>
      <c r="G202" s="58">
        <v>3000</v>
      </c>
      <c r="H202" s="58">
        <v>0</v>
      </c>
      <c r="I202" s="60">
        <f t="shared" si="44"/>
        <v>1969.8</v>
      </c>
      <c r="J202" s="60">
        <v>1969.8</v>
      </c>
      <c r="K202" s="60">
        <v>0</v>
      </c>
      <c r="L202" s="58">
        <f t="shared" si="42"/>
        <v>65.66</v>
      </c>
    </row>
    <row r="203" spans="1:12" s="1" customFormat="1" ht="12.75">
      <c r="A203" s="359"/>
      <c r="B203" s="301"/>
      <c r="C203" s="302"/>
      <c r="D203" s="168" t="s">
        <v>139</v>
      </c>
      <c r="E203" s="34" t="s">
        <v>132</v>
      </c>
      <c r="F203" s="58">
        <f t="shared" si="43"/>
        <v>4000</v>
      </c>
      <c r="G203" s="58">
        <v>4000</v>
      </c>
      <c r="H203" s="58">
        <v>0</v>
      </c>
      <c r="I203" s="60">
        <f t="shared" si="44"/>
        <v>3231</v>
      </c>
      <c r="J203" s="60">
        <v>3231</v>
      </c>
      <c r="K203" s="60">
        <v>0</v>
      </c>
      <c r="L203" s="58">
        <f t="shared" si="42"/>
        <v>80.775000000000006</v>
      </c>
    </row>
    <row r="204" spans="1:12" s="1" customFormat="1" ht="24">
      <c r="A204" s="359"/>
      <c r="B204" s="301"/>
      <c r="C204" s="302"/>
      <c r="D204" s="168" t="s">
        <v>158</v>
      </c>
      <c r="E204" s="39" t="s">
        <v>231</v>
      </c>
      <c r="F204" s="58">
        <v>128656.15</v>
      </c>
      <c r="G204" s="58">
        <v>128656.15</v>
      </c>
      <c r="H204" s="58">
        <v>0</v>
      </c>
      <c r="I204" s="60">
        <f t="shared" si="44"/>
        <v>128656.15</v>
      </c>
      <c r="J204" s="60">
        <v>128656.15</v>
      </c>
      <c r="K204" s="60">
        <v>0</v>
      </c>
      <c r="L204" s="58">
        <f t="shared" si="42"/>
        <v>100</v>
      </c>
    </row>
    <row r="205" spans="1:12" s="1" customFormat="1" ht="32.25">
      <c r="A205" s="359"/>
      <c r="B205" s="301"/>
      <c r="C205" s="302"/>
      <c r="D205" s="168" t="s">
        <v>306</v>
      </c>
      <c r="E205" s="181" t="s">
        <v>314</v>
      </c>
      <c r="F205" s="58">
        <f>G205</f>
        <v>50</v>
      </c>
      <c r="G205" s="58">
        <v>50</v>
      </c>
      <c r="H205" s="58">
        <v>0</v>
      </c>
      <c r="I205" s="60">
        <f t="shared" si="44"/>
        <v>35</v>
      </c>
      <c r="J205" s="60">
        <v>35</v>
      </c>
      <c r="K205" s="60">
        <v>0</v>
      </c>
      <c r="L205" s="58">
        <f t="shared" si="42"/>
        <v>70</v>
      </c>
    </row>
    <row r="206" spans="1:12" s="1" customFormat="1" ht="36">
      <c r="A206" s="359"/>
      <c r="B206" s="301"/>
      <c r="C206" s="302"/>
      <c r="D206" s="168" t="s">
        <v>159</v>
      </c>
      <c r="E206" s="39" t="s">
        <v>173</v>
      </c>
      <c r="F206" s="58">
        <f t="shared" si="43"/>
        <v>500</v>
      </c>
      <c r="G206" s="58">
        <v>500</v>
      </c>
      <c r="H206" s="58">
        <v>0</v>
      </c>
      <c r="I206" s="60">
        <f t="shared" si="44"/>
        <v>0</v>
      </c>
      <c r="J206" s="60">
        <v>0</v>
      </c>
      <c r="K206" s="60">
        <v>0</v>
      </c>
      <c r="L206" s="58">
        <f t="shared" si="42"/>
        <v>0</v>
      </c>
    </row>
    <row r="207" spans="1:12" s="1" customFormat="1" ht="24">
      <c r="A207" s="359"/>
      <c r="B207" s="301"/>
      <c r="C207" s="302"/>
      <c r="D207" s="168" t="s">
        <v>171</v>
      </c>
      <c r="E207" s="148" t="s">
        <v>298</v>
      </c>
      <c r="F207" s="58">
        <f>H207+G207</f>
        <v>10000</v>
      </c>
      <c r="G207" s="58">
        <v>0</v>
      </c>
      <c r="H207" s="58">
        <v>10000</v>
      </c>
      <c r="I207" s="60">
        <f t="shared" si="44"/>
        <v>0</v>
      </c>
      <c r="J207" s="60">
        <v>0</v>
      </c>
      <c r="K207" s="60">
        <v>0</v>
      </c>
      <c r="L207" s="58">
        <f t="shared" si="42"/>
        <v>0</v>
      </c>
    </row>
    <row r="208" spans="1:12" s="2" customFormat="1" ht="38.25">
      <c r="A208" s="359"/>
      <c r="B208" s="301"/>
      <c r="C208" s="62" t="s">
        <v>63</v>
      </c>
      <c r="D208" s="62"/>
      <c r="E208" s="18" t="s">
        <v>254</v>
      </c>
      <c r="F208" s="63">
        <f t="shared" si="43"/>
        <v>138524.62</v>
      </c>
      <c r="G208" s="63">
        <f>G209+G210+G211+G212+G213+G215+G216+G214</f>
        <v>138524.62</v>
      </c>
      <c r="H208" s="63">
        <f>SUM(H209:H216)</f>
        <v>0</v>
      </c>
      <c r="I208" s="64">
        <f t="shared" si="44"/>
        <v>123440.08000000002</v>
      </c>
      <c r="J208" s="64">
        <f>J209+J210+J211+J212+J213+J215+J216+J214</f>
        <v>123440.08000000002</v>
      </c>
      <c r="K208" s="64">
        <f>SUM(K209:K216)</f>
        <v>0</v>
      </c>
      <c r="L208" s="63">
        <f>IFERROR(I208*100/F208,"0")</f>
        <v>89.110571102811917</v>
      </c>
    </row>
    <row r="209" spans="1:12" s="1" customFormat="1" ht="24">
      <c r="A209" s="359"/>
      <c r="B209" s="301"/>
      <c r="C209" s="302"/>
      <c r="D209" s="168" t="s">
        <v>165</v>
      </c>
      <c r="E209" s="39" t="s">
        <v>181</v>
      </c>
      <c r="F209" s="58">
        <f t="shared" si="43"/>
        <v>4600</v>
      </c>
      <c r="G209" s="58">
        <v>4600</v>
      </c>
      <c r="H209" s="58">
        <v>0</v>
      </c>
      <c r="I209" s="60">
        <f t="shared" si="44"/>
        <v>3996.35</v>
      </c>
      <c r="J209" s="60">
        <v>3996.35</v>
      </c>
      <c r="K209" s="60">
        <v>0</v>
      </c>
      <c r="L209" s="58">
        <f t="shared" si="42"/>
        <v>86.877173913043478</v>
      </c>
    </row>
    <row r="210" spans="1:12" s="1" customFormat="1" ht="24">
      <c r="A210" s="359"/>
      <c r="B210" s="301"/>
      <c r="C210" s="302"/>
      <c r="D210" s="168" t="s">
        <v>155</v>
      </c>
      <c r="E210" s="34" t="s">
        <v>236</v>
      </c>
      <c r="F210" s="58">
        <f t="shared" si="43"/>
        <v>81136.990000000005</v>
      </c>
      <c r="G210" s="58">
        <v>81136.990000000005</v>
      </c>
      <c r="H210" s="58">
        <v>0</v>
      </c>
      <c r="I210" s="60">
        <f t="shared" si="44"/>
        <v>79157.039999999994</v>
      </c>
      <c r="J210" s="60">
        <v>79157.039999999994</v>
      </c>
      <c r="K210" s="60">
        <v>0</v>
      </c>
      <c r="L210" s="58">
        <f t="shared" si="42"/>
        <v>97.559744328696425</v>
      </c>
    </row>
    <row r="211" spans="1:12" s="1" customFormat="1" ht="12.75">
      <c r="A211" s="359"/>
      <c r="B211" s="301"/>
      <c r="C211" s="302"/>
      <c r="D211" s="168" t="s">
        <v>156</v>
      </c>
      <c r="E211" s="34" t="s">
        <v>160</v>
      </c>
      <c r="F211" s="58">
        <f t="shared" si="43"/>
        <v>6687.63</v>
      </c>
      <c r="G211" s="58">
        <v>6687.63</v>
      </c>
      <c r="H211" s="58">
        <v>0</v>
      </c>
      <c r="I211" s="60">
        <f t="shared" si="44"/>
        <v>6687.63</v>
      </c>
      <c r="J211" s="60">
        <v>6687.63</v>
      </c>
      <c r="K211" s="60">
        <v>0</v>
      </c>
      <c r="L211" s="58">
        <f t="shared" si="42"/>
        <v>100</v>
      </c>
    </row>
    <row r="212" spans="1:12" s="1" customFormat="1" ht="24">
      <c r="A212" s="359"/>
      <c r="B212" s="301"/>
      <c r="C212" s="302"/>
      <c r="D212" s="168" t="s">
        <v>141</v>
      </c>
      <c r="E212" s="34" t="s">
        <v>142</v>
      </c>
      <c r="F212" s="58">
        <f t="shared" si="43"/>
        <v>13500</v>
      </c>
      <c r="G212" s="58">
        <v>13500</v>
      </c>
      <c r="H212" s="58">
        <v>0</v>
      </c>
      <c r="I212" s="60">
        <f t="shared" si="44"/>
        <v>13135.63</v>
      </c>
      <c r="J212" s="60">
        <v>13135.63</v>
      </c>
      <c r="K212" s="60">
        <v>0</v>
      </c>
      <c r="L212" s="58">
        <f t="shared" si="42"/>
        <v>97.30096296296297</v>
      </c>
    </row>
    <row r="213" spans="1:12" s="1" customFormat="1" ht="12.75">
      <c r="A213" s="359"/>
      <c r="B213" s="301"/>
      <c r="C213" s="302"/>
      <c r="D213" s="168" t="s">
        <v>143</v>
      </c>
      <c r="E213" s="34" t="s">
        <v>144</v>
      </c>
      <c r="F213" s="58">
        <f t="shared" si="43"/>
        <v>2100</v>
      </c>
      <c r="G213" s="58">
        <v>2100</v>
      </c>
      <c r="H213" s="58">
        <v>0</v>
      </c>
      <c r="I213" s="60">
        <f t="shared" si="44"/>
        <v>1720.24</v>
      </c>
      <c r="J213" s="60">
        <v>1720.24</v>
      </c>
      <c r="K213" s="60">
        <v>0</v>
      </c>
      <c r="L213" s="58">
        <f t="shared" si="42"/>
        <v>81.916190476190479</v>
      </c>
    </row>
    <row r="214" spans="1:12" s="31" customFormat="1" ht="12.75">
      <c r="A214" s="359"/>
      <c r="B214" s="301"/>
      <c r="C214" s="302"/>
      <c r="D214" s="76" t="s">
        <v>145</v>
      </c>
      <c r="E214" s="37" t="s">
        <v>146</v>
      </c>
      <c r="F214" s="58">
        <f t="shared" si="43"/>
        <v>0</v>
      </c>
      <c r="G214" s="58">
        <v>0</v>
      </c>
      <c r="H214" s="58">
        <v>0</v>
      </c>
      <c r="I214" s="58">
        <f t="shared" si="44"/>
        <v>0</v>
      </c>
      <c r="J214" s="58">
        <v>0</v>
      </c>
      <c r="K214" s="58">
        <v>0</v>
      </c>
      <c r="L214" s="58" t="str">
        <f t="shared" si="42"/>
        <v>0</v>
      </c>
    </row>
    <row r="215" spans="1:12" s="1" customFormat="1" ht="12.75">
      <c r="A215" s="359"/>
      <c r="B215" s="301"/>
      <c r="C215" s="302"/>
      <c r="D215" s="168" t="s">
        <v>147</v>
      </c>
      <c r="E215" s="36" t="s">
        <v>148</v>
      </c>
      <c r="F215" s="58">
        <f t="shared" si="43"/>
        <v>29000</v>
      </c>
      <c r="G215" s="58">
        <v>29000</v>
      </c>
      <c r="H215" s="58">
        <v>0</v>
      </c>
      <c r="I215" s="60">
        <f t="shared" si="44"/>
        <v>17243.189999999999</v>
      </c>
      <c r="J215" s="60">
        <v>17243.189999999999</v>
      </c>
      <c r="K215" s="60">
        <v>0</v>
      </c>
      <c r="L215" s="58">
        <f t="shared" si="42"/>
        <v>59.459275862068957</v>
      </c>
    </row>
    <row r="216" spans="1:12" s="1" customFormat="1" ht="24">
      <c r="A216" s="359"/>
      <c r="B216" s="301"/>
      <c r="C216" s="302"/>
      <c r="D216" s="168" t="s">
        <v>167</v>
      </c>
      <c r="E216" s="39" t="s">
        <v>269</v>
      </c>
      <c r="F216" s="58">
        <f t="shared" si="43"/>
        <v>1500</v>
      </c>
      <c r="G216" s="58">
        <v>1500</v>
      </c>
      <c r="H216" s="58">
        <v>0</v>
      </c>
      <c r="I216" s="60">
        <f t="shared" si="44"/>
        <v>1500</v>
      </c>
      <c r="J216" s="60">
        <v>1500</v>
      </c>
      <c r="K216" s="60">
        <v>0</v>
      </c>
      <c r="L216" s="58">
        <f t="shared" si="42"/>
        <v>100</v>
      </c>
    </row>
    <row r="217" spans="1:12" s="2" customFormat="1" ht="12.75">
      <c r="A217" s="359"/>
      <c r="B217" s="301"/>
      <c r="C217" s="62" t="s">
        <v>123</v>
      </c>
      <c r="D217" s="62"/>
      <c r="E217" s="17" t="s">
        <v>124</v>
      </c>
      <c r="F217" s="63">
        <f t="shared" si="43"/>
        <v>46100</v>
      </c>
      <c r="G217" s="63">
        <f>G218</f>
        <v>46100</v>
      </c>
      <c r="H217" s="63">
        <v>0</v>
      </c>
      <c r="I217" s="64">
        <f t="shared" si="44"/>
        <v>46053.1</v>
      </c>
      <c r="J217" s="64">
        <f>J218</f>
        <v>46053.1</v>
      </c>
      <c r="K217" s="64">
        <v>0</v>
      </c>
      <c r="L217" s="63">
        <f t="shared" si="42"/>
        <v>99.898264642082424</v>
      </c>
    </row>
    <row r="218" spans="1:12" s="1" customFormat="1" ht="12.75">
      <c r="A218" s="359"/>
      <c r="B218" s="301"/>
      <c r="C218" s="168"/>
      <c r="D218" s="168" t="s">
        <v>139</v>
      </c>
      <c r="E218" s="36" t="s">
        <v>132</v>
      </c>
      <c r="F218" s="58">
        <f t="shared" si="43"/>
        <v>46100</v>
      </c>
      <c r="G218" s="58">
        <v>46100</v>
      </c>
      <c r="H218" s="58">
        <v>0</v>
      </c>
      <c r="I218" s="60">
        <f t="shared" si="44"/>
        <v>46053.1</v>
      </c>
      <c r="J218" s="60">
        <v>46053.1</v>
      </c>
      <c r="K218" s="60">
        <v>0</v>
      </c>
      <c r="L218" s="58">
        <f t="shared" si="42"/>
        <v>99.898264642082424</v>
      </c>
    </row>
    <row r="219" spans="1:12" s="2" customFormat="1" ht="25.5">
      <c r="A219" s="359"/>
      <c r="B219" s="301"/>
      <c r="C219" s="62" t="s">
        <v>126</v>
      </c>
      <c r="D219" s="62"/>
      <c r="E219" s="17" t="s">
        <v>127</v>
      </c>
      <c r="F219" s="63">
        <f t="shared" si="43"/>
        <v>213930.98999999996</v>
      </c>
      <c r="G219" s="63">
        <f>G220+G221+G222+G223+G224+G226+G227+G225</f>
        <v>213930.98999999996</v>
      </c>
      <c r="H219" s="63">
        <v>0</v>
      </c>
      <c r="I219" s="64">
        <f t="shared" si="44"/>
        <v>173983.65</v>
      </c>
      <c r="J219" s="64">
        <f>J220+J221+J222+J223+J224+J226+J227+J225</f>
        <v>173983.65</v>
      </c>
      <c r="K219" s="64">
        <v>0</v>
      </c>
      <c r="L219" s="63">
        <f t="shared" si="42"/>
        <v>81.326997084433643</v>
      </c>
    </row>
    <row r="220" spans="1:12" s="1" customFormat="1" ht="24">
      <c r="A220" s="359"/>
      <c r="B220" s="301"/>
      <c r="C220" s="322"/>
      <c r="D220" s="168" t="s">
        <v>165</v>
      </c>
      <c r="E220" s="39" t="s">
        <v>181</v>
      </c>
      <c r="F220" s="58">
        <f t="shared" si="43"/>
        <v>8000</v>
      </c>
      <c r="G220" s="58">
        <v>8000</v>
      </c>
      <c r="H220" s="58">
        <v>0</v>
      </c>
      <c r="I220" s="60">
        <f t="shared" si="44"/>
        <v>6603.64</v>
      </c>
      <c r="J220" s="60">
        <v>6603.64</v>
      </c>
      <c r="K220" s="60">
        <v>0</v>
      </c>
      <c r="L220" s="58">
        <f t="shared" si="42"/>
        <v>82.545500000000004</v>
      </c>
    </row>
    <row r="221" spans="1:12" s="1" customFormat="1" ht="24">
      <c r="A221" s="359"/>
      <c r="B221" s="301"/>
      <c r="C221" s="323"/>
      <c r="D221" s="168" t="s">
        <v>155</v>
      </c>
      <c r="E221" s="34" t="s">
        <v>236</v>
      </c>
      <c r="F221" s="58">
        <f t="shared" si="43"/>
        <v>149000</v>
      </c>
      <c r="G221" s="58">
        <v>149000</v>
      </c>
      <c r="H221" s="58">
        <v>0</v>
      </c>
      <c r="I221" s="60">
        <f t="shared" si="44"/>
        <v>121807.61</v>
      </c>
      <c r="J221" s="60">
        <v>121807.61</v>
      </c>
      <c r="K221" s="60">
        <v>0</v>
      </c>
      <c r="L221" s="58">
        <f t="shared" si="42"/>
        <v>81.75007382550335</v>
      </c>
    </row>
    <row r="222" spans="1:12" s="1" customFormat="1" ht="12.75">
      <c r="A222" s="359"/>
      <c r="B222" s="301"/>
      <c r="C222" s="323"/>
      <c r="D222" s="168" t="s">
        <v>156</v>
      </c>
      <c r="E222" s="34" t="s">
        <v>160</v>
      </c>
      <c r="F222" s="58">
        <f t="shared" si="43"/>
        <v>10240.99</v>
      </c>
      <c r="G222" s="58">
        <v>10240.99</v>
      </c>
      <c r="H222" s="58">
        <v>0</v>
      </c>
      <c r="I222" s="60">
        <f t="shared" si="44"/>
        <v>10240.99</v>
      </c>
      <c r="J222" s="60">
        <v>10240.99</v>
      </c>
      <c r="K222" s="60">
        <v>0</v>
      </c>
      <c r="L222" s="58">
        <f t="shared" si="42"/>
        <v>100</v>
      </c>
    </row>
    <row r="223" spans="1:12" s="1" customFormat="1" ht="24">
      <c r="A223" s="359"/>
      <c r="B223" s="301"/>
      <c r="C223" s="323"/>
      <c r="D223" s="168" t="s">
        <v>141</v>
      </c>
      <c r="E223" s="34" t="s">
        <v>142</v>
      </c>
      <c r="F223" s="58">
        <f t="shared" si="43"/>
        <v>30431.919999999998</v>
      </c>
      <c r="G223" s="58">
        <v>30431.919999999998</v>
      </c>
      <c r="H223" s="58">
        <v>0</v>
      </c>
      <c r="I223" s="60">
        <f t="shared" si="44"/>
        <v>22482.07</v>
      </c>
      <c r="J223" s="60">
        <v>22482.07</v>
      </c>
      <c r="K223" s="60">
        <v>0</v>
      </c>
      <c r="L223" s="58">
        <f t="shared" si="42"/>
        <v>73.876607194025226</v>
      </c>
    </row>
    <row r="224" spans="1:12" s="1" customFormat="1" ht="12.75">
      <c r="A224" s="359"/>
      <c r="B224" s="301"/>
      <c r="C224" s="323"/>
      <c r="D224" s="168" t="s">
        <v>143</v>
      </c>
      <c r="E224" s="34" t="s">
        <v>144</v>
      </c>
      <c r="F224" s="58">
        <f t="shared" si="43"/>
        <v>4000</v>
      </c>
      <c r="G224" s="58">
        <v>4000</v>
      </c>
      <c r="H224" s="58">
        <v>0</v>
      </c>
      <c r="I224" s="60">
        <f t="shared" si="44"/>
        <v>1186.3800000000001</v>
      </c>
      <c r="J224" s="60">
        <v>1186.3800000000001</v>
      </c>
      <c r="K224" s="60">
        <v>0</v>
      </c>
      <c r="L224" s="58">
        <f t="shared" si="42"/>
        <v>29.659500000000005</v>
      </c>
    </row>
    <row r="225" spans="1:12" s="1" customFormat="1" ht="12.75">
      <c r="A225" s="359"/>
      <c r="B225" s="301"/>
      <c r="C225" s="323"/>
      <c r="D225" s="168" t="s">
        <v>145</v>
      </c>
      <c r="E225" s="36" t="s">
        <v>146</v>
      </c>
      <c r="F225" s="58">
        <f t="shared" si="43"/>
        <v>0</v>
      </c>
      <c r="G225" s="58">
        <v>0</v>
      </c>
      <c r="H225" s="58">
        <v>0</v>
      </c>
      <c r="I225" s="60">
        <f t="shared" si="44"/>
        <v>0</v>
      </c>
      <c r="J225" s="60">
        <v>0</v>
      </c>
      <c r="K225" s="60">
        <v>0</v>
      </c>
      <c r="L225" s="58" t="str">
        <f t="shared" si="42"/>
        <v>0</v>
      </c>
    </row>
    <row r="226" spans="1:12" s="1" customFormat="1" ht="12.75">
      <c r="A226" s="359"/>
      <c r="B226" s="301"/>
      <c r="C226" s="323"/>
      <c r="D226" s="168" t="s">
        <v>147</v>
      </c>
      <c r="E226" s="36" t="s">
        <v>148</v>
      </c>
      <c r="F226" s="58">
        <f t="shared" si="43"/>
        <v>7000</v>
      </c>
      <c r="G226" s="58">
        <v>7000</v>
      </c>
      <c r="H226" s="58">
        <v>0</v>
      </c>
      <c r="I226" s="60">
        <f t="shared" si="44"/>
        <v>6404.88</v>
      </c>
      <c r="J226" s="60">
        <v>6404.88</v>
      </c>
      <c r="K226" s="60">
        <v>0</v>
      </c>
      <c r="L226" s="58">
        <f t="shared" si="42"/>
        <v>91.498285714285714</v>
      </c>
    </row>
    <row r="227" spans="1:12" s="1" customFormat="1" ht="24">
      <c r="A227" s="359"/>
      <c r="B227" s="301"/>
      <c r="C227" s="324"/>
      <c r="D227" s="168" t="s">
        <v>167</v>
      </c>
      <c r="E227" s="39" t="s">
        <v>180</v>
      </c>
      <c r="F227" s="58">
        <f t="shared" si="43"/>
        <v>5258.08</v>
      </c>
      <c r="G227" s="58">
        <v>5258.08</v>
      </c>
      <c r="H227" s="58">
        <v>0</v>
      </c>
      <c r="I227" s="60">
        <f t="shared" si="44"/>
        <v>5258.08</v>
      </c>
      <c r="J227" s="60">
        <v>5258.08</v>
      </c>
      <c r="K227" s="60">
        <v>0</v>
      </c>
      <c r="L227" s="58">
        <v>0</v>
      </c>
    </row>
    <row r="228" spans="1:12" s="2" customFormat="1" ht="12.75">
      <c r="A228" s="359"/>
      <c r="B228" s="301"/>
      <c r="C228" s="62" t="s">
        <v>64</v>
      </c>
      <c r="D228" s="62"/>
      <c r="E228" s="18" t="s">
        <v>65</v>
      </c>
      <c r="F228" s="58">
        <f t="shared" si="43"/>
        <v>0</v>
      </c>
      <c r="G228" s="63">
        <f>G229+G231+G232+G233+G234+G236+G237+G238+G239+G240+G241+G242+G243+G244+G245+G235+G230</f>
        <v>0</v>
      </c>
      <c r="H228" s="63">
        <v>0</v>
      </c>
      <c r="I228" s="60">
        <f t="shared" si="44"/>
        <v>0</v>
      </c>
      <c r="J228" s="64">
        <f>J229+J231+J232+J233+J234+J236+J237+J238+J239+J240+J241+J242+J243+J244+J245+J235+J230</f>
        <v>0</v>
      </c>
      <c r="K228" s="64">
        <f>SUM(K229:K245)</f>
        <v>0</v>
      </c>
      <c r="L228" s="63" t="str">
        <f>IFERROR(I228*100/F228,"0")</f>
        <v>0</v>
      </c>
    </row>
    <row r="229" spans="1:12" s="1" customFormat="1" ht="25.5">
      <c r="A229" s="359"/>
      <c r="B229" s="301"/>
      <c r="C229" s="302"/>
      <c r="D229" s="168" t="s">
        <v>165</v>
      </c>
      <c r="E229" s="85" t="s">
        <v>181</v>
      </c>
      <c r="F229" s="58">
        <f t="shared" si="43"/>
        <v>0</v>
      </c>
      <c r="G229" s="58">
        <v>0</v>
      </c>
      <c r="H229" s="58">
        <v>0</v>
      </c>
      <c r="I229" s="60">
        <f t="shared" si="44"/>
        <v>0</v>
      </c>
      <c r="J229" s="60">
        <v>0</v>
      </c>
      <c r="K229" s="60">
        <v>0</v>
      </c>
      <c r="L229" s="58" t="str">
        <f t="shared" si="42"/>
        <v>0</v>
      </c>
    </row>
    <row r="230" spans="1:12" s="31" customFormat="1" ht="25.5">
      <c r="A230" s="359"/>
      <c r="B230" s="301"/>
      <c r="C230" s="302"/>
      <c r="D230" s="76" t="s">
        <v>196</v>
      </c>
      <c r="E230" s="98" t="s">
        <v>133</v>
      </c>
      <c r="F230" s="58">
        <f t="shared" si="43"/>
        <v>0</v>
      </c>
      <c r="G230" s="58">
        <v>0</v>
      </c>
      <c r="H230" s="58">
        <v>0</v>
      </c>
      <c r="I230" s="58">
        <f t="shared" si="44"/>
        <v>0</v>
      </c>
      <c r="J230" s="58">
        <v>0</v>
      </c>
      <c r="K230" s="58">
        <v>0</v>
      </c>
      <c r="L230" s="58" t="str">
        <f>IFERROR(J232*100/G232,IFERROR(K232*100/H232,"0"))</f>
        <v>0</v>
      </c>
    </row>
    <row r="231" spans="1:12" s="31" customFormat="1" ht="25.5">
      <c r="A231" s="359"/>
      <c r="B231" s="301"/>
      <c r="C231" s="302"/>
      <c r="D231" s="76" t="s">
        <v>155</v>
      </c>
      <c r="E231" s="88" t="s">
        <v>236</v>
      </c>
      <c r="F231" s="58">
        <f t="shared" si="43"/>
        <v>0</v>
      </c>
      <c r="G231" s="58">
        <v>0</v>
      </c>
      <c r="H231" s="58">
        <v>0</v>
      </c>
      <c r="I231" s="58">
        <f t="shared" si="44"/>
        <v>0</v>
      </c>
      <c r="J231" s="58">
        <v>0</v>
      </c>
      <c r="K231" s="58">
        <v>0</v>
      </c>
      <c r="L231" s="58" t="str">
        <f t="shared" si="42"/>
        <v>0</v>
      </c>
    </row>
    <row r="232" spans="1:12" s="1" customFormat="1" ht="25.5">
      <c r="A232" s="359"/>
      <c r="B232" s="301"/>
      <c r="C232" s="302"/>
      <c r="D232" s="168" t="s">
        <v>156</v>
      </c>
      <c r="E232" s="73" t="s">
        <v>160</v>
      </c>
      <c r="F232" s="58">
        <f t="shared" si="43"/>
        <v>0</v>
      </c>
      <c r="G232" s="58">
        <v>0</v>
      </c>
      <c r="H232" s="58">
        <v>0</v>
      </c>
      <c r="I232" s="60">
        <f t="shared" si="44"/>
        <v>0</v>
      </c>
      <c r="J232" s="60">
        <v>0</v>
      </c>
      <c r="K232" s="60">
        <v>0</v>
      </c>
      <c r="L232" s="58" t="str">
        <f t="shared" si="42"/>
        <v>0</v>
      </c>
    </row>
    <row r="233" spans="1:12" s="1" customFormat="1" ht="25.5">
      <c r="A233" s="359"/>
      <c r="B233" s="301"/>
      <c r="C233" s="302"/>
      <c r="D233" s="168" t="s">
        <v>141</v>
      </c>
      <c r="E233" s="73" t="s">
        <v>142</v>
      </c>
      <c r="F233" s="58">
        <f t="shared" si="43"/>
        <v>0</v>
      </c>
      <c r="G233" s="58">
        <v>0</v>
      </c>
      <c r="H233" s="58">
        <v>0</v>
      </c>
      <c r="I233" s="60">
        <f t="shared" si="44"/>
        <v>0</v>
      </c>
      <c r="J233" s="60">
        <v>0</v>
      </c>
      <c r="K233" s="60">
        <v>0</v>
      </c>
      <c r="L233" s="58" t="str">
        <f t="shared" si="42"/>
        <v>0</v>
      </c>
    </row>
    <row r="234" spans="1:12" s="1" customFormat="1" ht="12.75">
      <c r="A234" s="359"/>
      <c r="B234" s="301"/>
      <c r="C234" s="302"/>
      <c r="D234" s="168" t="s">
        <v>143</v>
      </c>
      <c r="E234" s="73" t="s">
        <v>144</v>
      </c>
      <c r="F234" s="58">
        <f t="shared" si="43"/>
        <v>0</v>
      </c>
      <c r="G234" s="58">
        <v>0</v>
      </c>
      <c r="H234" s="58">
        <v>0</v>
      </c>
      <c r="I234" s="60">
        <f t="shared" si="44"/>
        <v>0</v>
      </c>
      <c r="J234" s="60">
        <v>0</v>
      </c>
      <c r="K234" s="60">
        <v>0</v>
      </c>
      <c r="L234" s="58" t="str">
        <f t="shared" si="42"/>
        <v>0</v>
      </c>
    </row>
    <row r="235" spans="1:12" s="1" customFormat="1" ht="12.75">
      <c r="A235" s="359"/>
      <c r="B235" s="301"/>
      <c r="C235" s="302"/>
      <c r="D235" s="168" t="s">
        <v>145</v>
      </c>
      <c r="E235" s="66" t="s">
        <v>146</v>
      </c>
      <c r="F235" s="58">
        <f t="shared" si="43"/>
        <v>0</v>
      </c>
      <c r="G235" s="58">
        <v>0</v>
      </c>
      <c r="H235" s="58">
        <v>0</v>
      </c>
      <c r="I235" s="60">
        <f t="shared" si="44"/>
        <v>0</v>
      </c>
      <c r="J235" s="60">
        <v>0</v>
      </c>
      <c r="K235" s="60">
        <v>0</v>
      </c>
      <c r="L235" s="58" t="str">
        <f t="shared" si="42"/>
        <v>0</v>
      </c>
    </row>
    <row r="236" spans="1:12" s="1" customFormat="1" ht="25.5">
      <c r="A236" s="359"/>
      <c r="B236" s="301"/>
      <c r="C236" s="302"/>
      <c r="D236" s="168" t="s">
        <v>147</v>
      </c>
      <c r="E236" s="66" t="s">
        <v>148</v>
      </c>
      <c r="F236" s="58">
        <f t="shared" si="43"/>
        <v>0</v>
      </c>
      <c r="G236" s="58">
        <v>0</v>
      </c>
      <c r="H236" s="58">
        <v>0</v>
      </c>
      <c r="I236" s="60">
        <f t="shared" si="44"/>
        <v>0</v>
      </c>
      <c r="J236" s="60">
        <v>0</v>
      </c>
      <c r="K236" s="60">
        <v>0</v>
      </c>
      <c r="L236" s="58" t="str">
        <f t="shared" si="42"/>
        <v>0</v>
      </c>
    </row>
    <row r="237" spans="1:12" s="1" customFormat="1" ht="25.5">
      <c r="A237" s="359"/>
      <c r="B237" s="301"/>
      <c r="C237" s="302"/>
      <c r="D237" s="168" t="s">
        <v>167</v>
      </c>
      <c r="E237" s="85" t="s">
        <v>258</v>
      </c>
      <c r="F237" s="58">
        <f t="shared" si="43"/>
        <v>0</v>
      </c>
      <c r="G237" s="58">
        <v>0</v>
      </c>
      <c r="H237" s="58">
        <v>0</v>
      </c>
      <c r="I237" s="60">
        <f t="shared" si="44"/>
        <v>0</v>
      </c>
      <c r="J237" s="60">
        <v>0</v>
      </c>
      <c r="K237" s="60">
        <v>0</v>
      </c>
      <c r="L237" s="58" t="str">
        <f t="shared" si="42"/>
        <v>0</v>
      </c>
    </row>
    <row r="238" spans="1:12" s="1" customFormat="1" ht="12.75">
      <c r="A238" s="359"/>
      <c r="B238" s="301"/>
      <c r="C238" s="302"/>
      <c r="D238" s="168" t="s">
        <v>153</v>
      </c>
      <c r="E238" s="73" t="s">
        <v>154</v>
      </c>
      <c r="F238" s="58">
        <f t="shared" si="43"/>
        <v>0</v>
      </c>
      <c r="G238" s="58">
        <v>0</v>
      </c>
      <c r="H238" s="58">
        <v>0</v>
      </c>
      <c r="I238" s="60">
        <f t="shared" si="44"/>
        <v>0</v>
      </c>
      <c r="J238" s="60">
        <v>0</v>
      </c>
      <c r="K238" s="60">
        <v>0</v>
      </c>
      <c r="L238" s="58" t="str">
        <f t="shared" si="42"/>
        <v>0</v>
      </c>
    </row>
    <row r="239" spans="1:12" s="1" customFormat="1" ht="12.75">
      <c r="A239" s="359"/>
      <c r="B239" s="301"/>
      <c r="C239" s="302"/>
      <c r="D239" s="168" t="s">
        <v>168</v>
      </c>
      <c r="E239" s="73" t="s">
        <v>182</v>
      </c>
      <c r="F239" s="58">
        <f t="shared" si="43"/>
        <v>0</v>
      </c>
      <c r="G239" s="58">
        <v>0</v>
      </c>
      <c r="H239" s="58">
        <v>0</v>
      </c>
      <c r="I239" s="60">
        <f t="shared" si="44"/>
        <v>0</v>
      </c>
      <c r="J239" s="60">
        <v>0</v>
      </c>
      <c r="K239" s="60">
        <v>0</v>
      </c>
      <c r="L239" s="58" t="str">
        <f t="shared" si="42"/>
        <v>0</v>
      </c>
    </row>
    <row r="240" spans="1:12" s="1" customFormat="1" ht="12.75">
      <c r="A240" s="359"/>
      <c r="B240" s="301"/>
      <c r="C240" s="302"/>
      <c r="D240" s="168" t="s">
        <v>169</v>
      </c>
      <c r="E240" s="73" t="s">
        <v>172</v>
      </c>
      <c r="F240" s="58">
        <f t="shared" si="43"/>
        <v>0</v>
      </c>
      <c r="G240" s="58">
        <v>0</v>
      </c>
      <c r="H240" s="58">
        <v>0</v>
      </c>
      <c r="I240" s="60">
        <f t="shared" si="44"/>
        <v>0</v>
      </c>
      <c r="J240" s="60">
        <v>0</v>
      </c>
      <c r="K240" s="60">
        <v>0</v>
      </c>
      <c r="L240" s="58" t="str">
        <f t="shared" si="42"/>
        <v>0</v>
      </c>
    </row>
    <row r="241" spans="1:12" s="1" customFormat="1" ht="12.75">
      <c r="A241" s="359"/>
      <c r="B241" s="301"/>
      <c r="C241" s="302"/>
      <c r="D241" s="168" t="s">
        <v>137</v>
      </c>
      <c r="E241" s="73" t="s">
        <v>138</v>
      </c>
      <c r="F241" s="58">
        <f t="shared" si="43"/>
        <v>0</v>
      </c>
      <c r="G241" s="58">
        <v>0</v>
      </c>
      <c r="H241" s="58">
        <v>0</v>
      </c>
      <c r="I241" s="60">
        <f t="shared" si="44"/>
        <v>0</v>
      </c>
      <c r="J241" s="60">
        <v>0</v>
      </c>
      <c r="K241" s="60">
        <v>0</v>
      </c>
      <c r="L241" s="58" t="str">
        <f t="shared" si="42"/>
        <v>0</v>
      </c>
    </row>
    <row r="242" spans="1:12" s="1" customFormat="1" ht="25.5">
      <c r="A242" s="359"/>
      <c r="B242" s="301"/>
      <c r="C242" s="302"/>
      <c r="D242" s="168" t="s">
        <v>170</v>
      </c>
      <c r="E242" s="93" t="s">
        <v>204</v>
      </c>
      <c r="F242" s="58">
        <f t="shared" si="43"/>
        <v>0</v>
      </c>
      <c r="G242" s="58">
        <v>0</v>
      </c>
      <c r="H242" s="58">
        <v>0</v>
      </c>
      <c r="I242" s="60">
        <f t="shared" si="44"/>
        <v>0</v>
      </c>
      <c r="J242" s="60">
        <v>0</v>
      </c>
      <c r="K242" s="60">
        <v>0</v>
      </c>
      <c r="L242" s="58" t="str">
        <f t="shared" si="42"/>
        <v>0</v>
      </c>
    </row>
    <row r="243" spans="1:12" s="1" customFormat="1" ht="12.75">
      <c r="A243" s="359"/>
      <c r="B243" s="301"/>
      <c r="C243" s="302"/>
      <c r="D243" s="168" t="s">
        <v>157</v>
      </c>
      <c r="E243" s="73" t="s">
        <v>161</v>
      </c>
      <c r="F243" s="58">
        <f t="shared" si="43"/>
        <v>0</v>
      </c>
      <c r="G243" s="58">
        <v>0</v>
      </c>
      <c r="H243" s="58">
        <v>0</v>
      </c>
      <c r="I243" s="60">
        <f t="shared" si="44"/>
        <v>0</v>
      </c>
      <c r="J243" s="60">
        <v>0</v>
      </c>
      <c r="K243" s="60">
        <v>0</v>
      </c>
      <c r="L243" s="58" t="str">
        <f t="shared" si="42"/>
        <v>0</v>
      </c>
    </row>
    <row r="244" spans="1:12" s="1" customFormat="1" ht="12.75">
      <c r="A244" s="359"/>
      <c r="B244" s="301"/>
      <c r="C244" s="302"/>
      <c r="D244" s="168" t="s">
        <v>139</v>
      </c>
      <c r="E244" s="73" t="s">
        <v>132</v>
      </c>
      <c r="F244" s="58">
        <f t="shared" si="43"/>
        <v>0</v>
      </c>
      <c r="G244" s="58">
        <v>0</v>
      </c>
      <c r="H244" s="58">
        <v>0</v>
      </c>
      <c r="I244" s="60">
        <f t="shared" si="44"/>
        <v>0</v>
      </c>
      <c r="J244" s="60">
        <v>0</v>
      </c>
      <c r="K244" s="60">
        <v>0</v>
      </c>
      <c r="L244" s="58" t="str">
        <f t="shared" si="42"/>
        <v>0</v>
      </c>
    </row>
    <row r="245" spans="1:12" s="1" customFormat="1" ht="38.25">
      <c r="A245" s="359"/>
      <c r="B245" s="301"/>
      <c r="C245" s="302"/>
      <c r="D245" s="168" t="s">
        <v>159</v>
      </c>
      <c r="E245" s="85" t="s">
        <v>173</v>
      </c>
      <c r="F245" s="58">
        <f t="shared" si="43"/>
        <v>0</v>
      </c>
      <c r="G245" s="58">
        <v>0</v>
      </c>
      <c r="H245" s="58">
        <v>0</v>
      </c>
      <c r="I245" s="60">
        <f t="shared" si="44"/>
        <v>0</v>
      </c>
      <c r="J245" s="60">
        <v>0</v>
      </c>
      <c r="K245" s="60">
        <v>0</v>
      </c>
      <c r="L245" s="58" t="str">
        <f t="shared" si="42"/>
        <v>0</v>
      </c>
    </row>
    <row r="246" spans="1:12" s="2" customFormat="1" ht="25.5">
      <c r="A246" s="359"/>
      <c r="B246" s="301"/>
      <c r="C246" s="62" t="s">
        <v>66</v>
      </c>
      <c r="D246" s="62"/>
      <c r="E246" s="18" t="s">
        <v>67</v>
      </c>
      <c r="F246" s="63">
        <f t="shared" si="43"/>
        <v>233400</v>
      </c>
      <c r="G246" s="63">
        <f>G247+G248</f>
        <v>233400</v>
      </c>
      <c r="H246" s="63">
        <f>SUM(H248:H248)</f>
        <v>0</v>
      </c>
      <c r="I246" s="64">
        <f t="shared" si="44"/>
        <v>230356.42</v>
      </c>
      <c r="J246" s="64">
        <f>J247+J248</f>
        <v>230356.42</v>
      </c>
      <c r="K246" s="64">
        <f>SUM(K248:K248)</f>
        <v>0</v>
      </c>
      <c r="L246" s="63">
        <f>IFERROR(I246*100/F246,"0")</f>
        <v>98.695981148243362</v>
      </c>
    </row>
    <row r="247" spans="1:12" s="1" customFormat="1" ht="12.75">
      <c r="A247" s="359"/>
      <c r="B247" s="301"/>
      <c r="C247" s="322"/>
      <c r="D247" s="168" t="s">
        <v>137</v>
      </c>
      <c r="E247" s="34" t="s">
        <v>138</v>
      </c>
      <c r="F247" s="58">
        <f t="shared" si="43"/>
        <v>229700</v>
      </c>
      <c r="G247" s="58">
        <v>229700</v>
      </c>
      <c r="H247" s="58">
        <v>0</v>
      </c>
      <c r="I247" s="60">
        <f t="shared" si="44"/>
        <v>226682.92</v>
      </c>
      <c r="J247" s="60">
        <v>226682.92</v>
      </c>
      <c r="K247" s="60">
        <v>0</v>
      </c>
      <c r="L247" s="63">
        <f>IFERROR(I247*100/F247,"0")</f>
        <v>98.686512842838482</v>
      </c>
    </row>
    <row r="248" spans="1:12" s="1" customFormat="1" ht="12.75">
      <c r="A248" s="359"/>
      <c r="B248" s="301"/>
      <c r="C248" s="324"/>
      <c r="D248" s="168" t="s">
        <v>139</v>
      </c>
      <c r="E248" s="34" t="s">
        <v>132</v>
      </c>
      <c r="F248" s="58">
        <f t="shared" si="43"/>
        <v>3700</v>
      </c>
      <c r="G248" s="58">
        <v>3700</v>
      </c>
      <c r="H248" s="58">
        <v>0</v>
      </c>
      <c r="I248" s="60">
        <f t="shared" si="44"/>
        <v>3673.5</v>
      </c>
      <c r="J248" s="60">
        <v>3673.5</v>
      </c>
      <c r="K248" s="60">
        <v>0</v>
      </c>
      <c r="L248" s="58">
        <f t="shared" si="42"/>
        <v>99.28378378378379</v>
      </c>
    </row>
    <row r="249" spans="1:12" s="2" customFormat="1" ht="38.25">
      <c r="A249" s="359"/>
      <c r="B249" s="301"/>
      <c r="C249" s="62" t="s">
        <v>68</v>
      </c>
      <c r="D249" s="62"/>
      <c r="E249" s="17" t="s">
        <v>302</v>
      </c>
      <c r="F249" s="63">
        <f t="shared" si="43"/>
        <v>21970</v>
      </c>
      <c r="G249" s="63">
        <f>G250</f>
        <v>21970</v>
      </c>
      <c r="H249" s="63">
        <f>SUM(H250)</f>
        <v>0</v>
      </c>
      <c r="I249" s="64">
        <f t="shared" si="44"/>
        <v>5172</v>
      </c>
      <c r="J249" s="64">
        <v>5172</v>
      </c>
      <c r="K249" s="64">
        <f>SUM(K250)</f>
        <v>0</v>
      </c>
      <c r="L249" s="63">
        <f>IFERROR(I249*100/F249,"0")</f>
        <v>23.541192535275375</v>
      </c>
    </row>
    <row r="250" spans="1:12" s="1" customFormat="1" ht="12.75">
      <c r="A250" s="359"/>
      <c r="B250" s="301"/>
      <c r="C250" s="168"/>
      <c r="D250" s="168" t="s">
        <v>137</v>
      </c>
      <c r="E250" s="34" t="s">
        <v>138</v>
      </c>
      <c r="F250" s="58">
        <f t="shared" si="43"/>
        <v>21970</v>
      </c>
      <c r="G250" s="58">
        <v>21970</v>
      </c>
      <c r="H250" s="58">
        <v>0</v>
      </c>
      <c r="I250" s="60">
        <f t="shared" si="44"/>
        <v>5172</v>
      </c>
      <c r="J250" s="60">
        <v>5172</v>
      </c>
      <c r="K250" s="60">
        <v>0</v>
      </c>
      <c r="L250" s="58">
        <f t="shared" si="42"/>
        <v>23.541192535275375</v>
      </c>
    </row>
    <row r="251" spans="1:12" s="1" customFormat="1" ht="153">
      <c r="A251" s="359"/>
      <c r="B251" s="301"/>
      <c r="C251" s="62" t="s">
        <v>207</v>
      </c>
      <c r="D251" s="168"/>
      <c r="E251" s="19" t="s">
        <v>208</v>
      </c>
      <c r="F251" s="58">
        <f>G251</f>
        <v>0</v>
      </c>
      <c r="G251" s="58">
        <f>G253+G255+G256+G257+G260+G252+G254+G259+G259</f>
        <v>0</v>
      </c>
      <c r="H251" s="58">
        <f>H253+H255+H255+H256+H257+H260</f>
        <v>0</v>
      </c>
      <c r="I251" s="60">
        <f>J251</f>
        <v>0</v>
      </c>
      <c r="J251" s="60">
        <f>J253+J255+J256+J257+J260</f>
        <v>0</v>
      </c>
      <c r="K251" s="60">
        <v>0</v>
      </c>
      <c r="L251" s="58">
        <v>0</v>
      </c>
    </row>
    <row r="252" spans="1:12" s="1" customFormat="1" ht="12.75">
      <c r="A252" s="359"/>
      <c r="B252" s="301"/>
      <c r="C252" s="62"/>
      <c r="D252" s="168" t="s">
        <v>165</v>
      </c>
      <c r="E252" s="20"/>
      <c r="F252" s="58">
        <f>G252</f>
        <v>0</v>
      </c>
      <c r="G252" s="58">
        <v>0</v>
      </c>
      <c r="H252" s="58"/>
      <c r="I252" s="60"/>
      <c r="J252" s="60"/>
      <c r="K252" s="60"/>
      <c r="L252" s="58"/>
    </row>
    <row r="253" spans="1:12" s="1" customFormat="1" ht="25.5">
      <c r="A253" s="359"/>
      <c r="B253" s="301"/>
      <c r="C253" s="168"/>
      <c r="D253" s="168" t="s">
        <v>155</v>
      </c>
      <c r="E253" s="73" t="s">
        <v>197</v>
      </c>
      <c r="F253" s="58">
        <f>G253</f>
        <v>0</v>
      </c>
      <c r="G253" s="58">
        <v>0</v>
      </c>
      <c r="H253" s="58">
        <v>0</v>
      </c>
      <c r="I253" s="60">
        <f>J253</f>
        <v>0</v>
      </c>
      <c r="J253" s="60">
        <v>0</v>
      </c>
      <c r="K253" s="60">
        <v>0</v>
      </c>
      <c r="L253" s="58" t="e">
        <f>J253/G253*100</f>
        <v>#DIV/0!</v>
      </c>
    </row>
    <row r="254" spans="1:12" s="1" customFormat="1" ht="12.75">
      <c r="A254" s="359"/>
      <c r="B254" s="301"/>
      <c r="C254" s="168"/>
      <c r="D254" s="168" t="s">
        <v>156</v>
      </c>
      <c r="E254" s="99"/>
      <c r="F254" s="58">
        <f>G254</f>
        <v>0</v>
      </c>
      <c r="G254" s="58">
        <v>0</v>
      </c>
      <c r="H254" s="58"/>
      <c r="I254" s="60"/>
      <c r="J254" s="60"/>
      <c r="K254" s="60"/>
      <c r="L254" s="58"/>
    </row>
    <row r="255" spans="1:12" s="1" customFormat="1" ht="25.5">
      <c r="A255" s="359"/>
      <c r="B255" s="301"/>
      <c r="C255" s="168"/>
      <c r="D255" s="168" t="s">
        <v>141</v>
      </c>
      <c r="E255" s="73" t="s">
        <v>142</v>
      </c>
      <c r="F255" s="58">
        <f t="shared" ref="F255:F274" si="45">G255</f>
        <v>0</v>
      </c>
      <c r="G255" s="58">
        <v>0</v>
      </c>
      <c r="H255" s="58">
        <v>0</v>
      </c>
      <c r="I255" s="60">
        <f t="shared" ref="I255:I274" si="46">J255</f>
        <v>0</v>
      </c>
      <c r="J255" s="60">
        <v>0</v>
      </c>
      <c r="K255" s="60">
        <v>0</v>
      </c>
      <c r="L255" s="58" t="e">
        <f t="shared" ref="L255:L270" si="47">J255/G255*100</f>
        <v>#DIV/0!</v>
      </c>
    </row>
    <row r="256" spans="1:12" s="1" customFormat="1" ht="12.75">
      <c r="A256" s="359"/>
      <c r="B256" s="301"/>
      <c r="C256" s="168"/>
      <c r="D256" s="168" t="s">
        <v>143</v>
      </c>
      <c r="E256" s="73" t="s">
        <v>144</v>
      </c>
      <c r="F256" s="58">
        <f t="shared" si="45"/>
        <v>0</v>
      </c>
      <c r="G256" s="58">
        <v>0</v>
      </c>
      <c r="H256" s="58">
        <v>0</v>
      </c>
      <c r="I256" s="60">
        <f t="shared" si="46"/>
        <v>0</v>
      </c>
      <c r="J256" s="60">
        <v>0</v>
      </c>
      <c r="K256" s="60">
        <v>0</v>
      </c>
      <c r="L256" s="58">
        <v>0</v>
      </c>
    </row>
    <row r="257" spans="1:12" s="1" customFormat="1" ht="25.5">
      <c r="A257" s="359"/>
      <c r="B257" s="301"/>
      <c r="C257" s="168"/>
      <c r="D257" s="168" t="s">
        <v>147</v>
      </c>
      <c r="E257" s="66" t="s">
        <v>148</v>
      </c>
      <c r="F257" s="58">
        <f t="shared" si="45"/>
        <v>0</v>
      </c>
      <c r="G257" s="58">
        <v>0</v>
      </c>
      <c r="H257" s="58">
        <v>0</v>
      </c>
      <c r="I257" s="60">
        <f t="shared" si="46"/>
        <v>0</v>
      </c>
      <c r="J257" s="60">
        <v>0</v>
      </c>
      <c r="K257" s="60">
        <v>0</v>
      </c>
      <c r="L257" s="58" t="e">
        <f t="shared" si="47"/>
        <v>#DIV/0!</v>
      </c>
    </row>
    <row r="258" spans="1:12" s="1" customFormat="1" ht="25.5">
      <c r="A258" s="359"/>
      <c r="B258" s="301"/>
      <c r="C258" s="168"/>
      <c r="D258" s="168" t="s">
        <v>167</v>
      </c>
      <c r="E258" s="85" t="s">
        <v>180</v>
      </c>
      <c r="F258" s="58">
        <f t="shared" si="45"/>
        <v>0</v>
      </c>
      <c r="G258" s="58">
        <v>0</v>
      </c>
      <c r="H258" s="58"/>
      <c r="I258" s="60"/>
      <c r="J258" s="60"/>
      <c r="K258" s="60"/>
      <c r="L258" s="58"/>
    </row>
    <row r="259" spans="1:12" s="1" customFormat="1" ht="12.75">
      <c r="A259" s="359"/>
      <c r="B259" s="301"/>
      <c r="C259" s="168"/>
      <c r="D259" s="168" t="s">
        <v>153</v>
      </c>
      <c r="E259" s="100"/>
      <c r="F259" s="58">
        <f t="shared" si="45"/>
        <v>0</v>
      </c>
      <c r="G259" s="58">
        <v>0</v>
      </c>
      <c r="H259" s="58"/>
      <c r="I259" s="60"/>
      <c r="J259" s="60"/>
      <c r="K259" s="60"/>
      <c r="L259" s="58"/>
    </row>
    <row r="260" spans="1:12" s="1" customFormat="1" ht="12.75">
      <c r="A260" s="359"/>
      <c r="B260" s="301"/>
      <c r="C260" s="168"/>
      <c r="D260" s="168" t="s">
        <v>137</v>
      </c>
      <c r="E260" s="101"/>
      <c r="F260" s="58">
        <f t="shared" si="45"/>
        <v>0</v>
      </c>
      <c r="G260" s="58">
        <v>0</v>
      </c>
      <c r="H260" s="58">
        <v>0</v>
      </c>
      <c r="I260" s="60">
        <f t="shared" si="46"/>
        <v>0</v>
      </c>
      <c r="J260" s="60">
        <v>0</v>
      </c>
      <c r="K260" s="60">
        <v>0</v>
      </c>
      <c r="L260" s="58" t="e">
        <f t="shared" si="47"/>
        <v>#DIV/0!</v>
      </c>
    </row>
    <row r="261" spans="1:12" s="2" customFormat="1" ht="165.75">
      <c r="A261" s="359"/>
      <c r="B261" s="301"/>
      <c r="C261" s="62" t="s">
        <v>209</v>
      </c>
      <c r="D261" s="62"/>
      <c r="E261" s="18" t="s">
        <v>237</v>
      </c>
      <c r="F261" s="63">
        <f>G261+H261</f>
        <v>305000</v>
      </c>
      <c r="G261" s="63">
        <f>G262+G264+G265+G267+G268+G269+G270+G263+G266</f>
        <v>257000</v>
      </c>
      <c r="H261" s="63">
        <f>H271</f>
        <v>48000</v>
      </c>
      <c r="I261" s="64">
        <f>J261+K261</f>
        <v>263443.55</v>
      </c>
      <c r="J261" s="64">
        <f>J262+J264+J265+J267+J268+J269+J270+J266</f>
        <v>234718.66</v>
      </c>
      <c r="K261" s="64">
        <f>K262+K264+K265+K267+K268+K269+K270+K266+K271</f>
        <v>28724.89</v>
      </c>
      <c r="L261" s="63">
        <f>I261/F261*100</f>
        <v>86.374934426229501</v>
      </c>
    </row>
    <row r="262" spans="1:12" s="1" customFormat="1" ht="24">
      <c r="A262" s="359"/>
      <c r="B262" s="301"/>
      <c r="C262" s="333"/>
      <c r="D262" s="168" t="s">
        <v>155</v>
      </c>
      <c r="E262" s="34" t="s">
        <v>236</v>
      </c>
      <c r="F262" s="58">
        <f t="shared" si="45"/>
        <v>168000</v>
      </c>
      <c r="G262" s="58">
        <v>168000</v>
      </c>
      <c r="H262" s="58">
        <v>0</v>
      </c>
      <c r="I262" s="60">
        <f t="shared" si="46"/>
        <v>168000</v>
      </c>
      <c r="J262" s="60">
        <v>168000</v>
      </c>
      <c r="K262" s="60">
        <v>0</v>
      </c>
      <c r="L262" s="58">
        <f t="shared" si="47"/>
        <v>100</v>
      </c>
    </row>
    <row r="263" spans="1:12" s="1" customFormat="1" ht="12.75">
      <c r="A263" s="359"/>
      <c r="B263" s="301"/>
      <c r="C263" s="333"/>
      <c r="D263" s="168" t="s">
        <v>156</v>
      </c>
      <c r="E263" s="34" t="s">
        <v>160</v>
      </c>
      <c r="F263" s="58">
        <f t="shared" si="45"/>
        <v>0</v>
      </c>
      <c r="G263" s="58">
        <v>0</v>
      </c>
      <c r="H263" s="58">
        <v>0</v>
      </c>
      <c r="I263" s="60">
        <v>0</v>
      </c>
      <c r="J263" s="60">
        <v>0</v>
      </c>
      <c r="K263" s="60">
        <v>0</v>
      </c>
      <c r="L263" s="58" t="e">
        <f t="shared" si="47"/>
        <v>#DIV/0!</v>
      </c>
    </row>
    <row r="264" spans="1:12" s="1" customFormat="1" ht="24">
      <c r="A264" s="359"/>
      <c r="B264" s="301"/>
      <c r="C264" s="333"/>
      <c r="D264" s="168" t="s">
        <v>141</v>
      </c>
      <c r="E264" s="34" t="s">
        <v>142</v>
      </c>
      <c r="F264" s="58">
        <f t="shared" si="45"/>
        <v>18000</v>
      </c>
      <c r="G264" s="58">
        <v>18000</v>
      </c>
      <c r="H264" s="58">
        <v>0</v>
      </c>
      <c r="I264" s="60">
        <f t="shared" si="46"/>
        <v>18000</v>
      </c>
      <c r="J264" s="60">
        <v>18000</v>
      </c>
      <c r="K264" s="60">
        <v>0</v>
      </c>
      <c r="L264" s="58">
        <f t="shared" si="47"/>
        <v>100</v>
      </c>
    </row>
    <row r="265" spans="1:12" s="1" customFormat="1" ht="12.75">
      <c r="A265" s="359"/>
      <c r="B265" s="301"/>
      <c r="C265" s="333"/>
      <c r="D265" s="168" t="s">
        <v>143</v>
      </c>
      <c r="E265" s="34" t="s">
        <v>144</v>
      </c>
      <c r="F265" s="58">
        <f t="shared" si="45"/>
        <v>2000</v>
      </c>
      <c r="G265" s="58">
        <v>2000</v>
      </c>
      <c r="H265" s="58">
        <v>0</v>
      </c>
      <c r="I265" s="60">
        <f t="shared" si="46"/>
        <v>2000</v>
      </c>
      <c r="J265" s="60">
        <v>2000</v>
      </c>
      <c r="K265" s="60">
        <v>0</v>
      </c>
      <c r="L265" s="58">
        <f t="shared" si="47"/>
        <v>100</v>
      </c>
    </row>
    <row r="266" spans="1:12" s="31" customFormat="1" ht="12.75">
      <c r="A266" s="359"/>
      <c r="B266" s="301"/>
      <c r="C266" s="333"/>
      <c r="D266" s="76" t="s">
        <v>145</v>
      </c>
      <c r="E266" s="37" t="s">
        <v>146</v>
      </c>
      <c r="F266" s="58">
        <v>10000</v>
      </c>
      <c r="G266" s="58">
        <v>10000</v>
      </c>
      <c r="H266" s="58">
        <v>0</v>
      </c>
      <c r="I266" s="60">
        <f t="shared" si="46"/>
        <v>1514.5</v>
      </c>
      <c r="J266" s="58">
        <v>1514.5</v>
      </c>
      <c r="K266" s="58">
        <v>0</v>
      </c>
      <c r="L266" s="58">
        <f t="shared" si="47"/>
        <v>15.145</v>
      </c>
    </row>
    <row r="267" spans="1:12" s="31" customFormat="1" ht="12.75">
      <c r="A267" s="359"/>
      <c r="B267" s="301"/>
      <c r="C267" s="333"/>
      <c r="D267" s="76" t="s">
        <v>147</v>
      </c>
      <c r="E267" s="32" t="s">
        <v>148</v>
      </c>
      <c r="F267" s="58">
        <v>31000</v>
      </c>
      <c r="G267" s="58">
        <v>31000</v>
      </c>
      <c r="H267" s="58">
        <v>0</v>
      </c>
      <c r="I267" s="58">
        <f t="shared" si="46"/>
        <v>31000</v>
      </c>
      <c r="J267" s="58">
        <v>31000</v>
      </c>
      <c r="K267" s="58">
        <v>0</v>
      </c>
      <c r="L267" s="58">
        <f t="shared" si="47"/>
        <v>100</v>
      </c>
    </row>
    <row r="268" spans="1:12" s="1" customFormat="1" ht="24">
      <c r="A268" s="359"/>
      <c r="B268" s="301"/>
      <c r="C268" s="333"/>
      <c r="D268" s="168" t="s">
        <v>167</v>
      </c>
      <c r="E268" s="39" t="s">
        <v>272</v>
      </c>
      <c r="F268" s="58">
        <f t="shared" si="45"/>
        <v>20000</v>
      </c>
      <c r="G268" s="58">
        <v>20000</v>
      </c>
      <c r="H268" s="58">
        <v>0</v>
      </c>
      <c r="I268" s="60">
        <f t="shared" si="46"/>
        <v>7171.96</v>
      </c>
      <c r="J268" s="60">
        <v>7171.96</v>
      </c>
      <c r="K268" s="60">
        <v>0</v>
      </c>
      <c r="L268" s="58">
        <f t="shared" si="47"/>
        <v>35.8598</v>
      </c>
    </row>
    <row r="269" spans="1:12" s="1" customFormat="1" ht="12.75">
      <c r="A269" s="359"/>
      <c r="B269" s="301"/>
      <c r="C269" s="333"/>
      <c r="D269" s="168" t="s">
        <v>153</v>
      </c>
      <c r="E269" s="34" t="s">
        <v>154</v>
      </c>
      <c r="F269" s="58">
        <v>4000</v>
      </c>
      <c r="G269" s="58">
        <v>4000</v>
      </c>
      <c r="H269" s="58">
        <v>0</v>
      </c>
      <c r="I269" s="60">
        <f t="shared" si="46"/>
        <v>4000</v>
      </c>
      <c r="J269" s="60">
        <v>4000</v>
      </c>
      <c r="K269" s="60">
        <v>0</v>
      </c>
      <c r="L269" s="58">
        <f t="shared" si="47"/>
        <v>100</v>
      </c>
    </row>
    <row r="270" spans="1:12" s="1" customFormat="1" ht="12.75">
      <c r="A270" s="359"/>
      <c r="B270" s="301"/>
      <c r="C270" s="333"/>
      <c r="D270" s="168" t="s">
        <v>137</v>
      </c>
      <c r="E270" s="34" t="s">
        <v>138</v>
      </c>
      <c r="F270" s="58">
        <v>4000</v>
      </c>
      <c r="G270" s="58">
        <v>4000</v>
      </c>
      <c r="H270" s="58">
        <v>0</v>
      </c>
      <c r="I270" s="60">
        <f t="shared" si="46"/>
        <v>3032.2</v>
      </c>
      <c r="J270" s="60">
        <v>3032.2</v>
      </c>
      <c r="K270" s="60">
        <v>0</v>
      </c>
      <c r="L270" s="58">
        <f t="shared" si="47"/>
        <v>75.805000000000007</v>
      </c>
    </row>
    <row r="271" spans="1:12" s="31" customFormat="1" ht="24">
      <c r="A271" s="359"/>
      <c r="B271" s="301"/>
      <c r="C271" s="358"/>
      <c r="D271" s="76" t="s">
        <v>171</v>
      </c>
      <c r="E271" s="37" t="s">
        <v>297</v>
      </c>
      <c r="F271" s="58">
        <f>H271</f>
        <v>48000</v>
      </c>
      <c r="G271" s="58">
        <v>0</v>
      </c>
      <c r="H271" s="58">
        <v>48000</v>
      </c>
      <c r="I271" s="58">
        <v>0</v>
      </c>
      <c r="J271" s="58">
        <v>0</v>
      </c>
      <c r="K271" s="58">
        <v>28724.89</v>
      </c>
      <c r="L271" s="58">
        <f>JK271/H271*100</f>
        <v>0</v>
      </c>
    </row>
    <row r="272" spans="1:12" s="2" customFormat="1" ht="12.75">
      <c r="A272" s="359"/>
      <c r="B272" s="301"/>
      <c r="C272" s="62" t="s">
        <v>69</v>
      </c>
      <c r="D272" s="62"/>
      <c r="E272" s="18" t="s">
        <v>109</v>
      </c>
      <c r="F272" s="58">
        <f t="shared" si="45"/>
        <v>0</v>
      </c>
      <c r="G272" s="63">
        <f>G273+G274</f>
        <v>0</v>
      </c>
      <c r="H272" s="63">
        <f>SUM(H274:H274)</f>
        <v>0</v>
      </c>
      <c r="I272" s="60">
        <f t="shared" si="46"/>
        <v>0</v>
      </c>
      <c r="J272" s="64">
        <f>J273+J274</f>
        <v>0</v>
      </c>
      <c r="K272" s="64">
        <f>SUM(K274:K274)</f>
        <v>0</v>
      </c>
      <c r="L272" s="63" t="str">
        <f>IFERROR(I272*100/F272,"0")</f>
        <v>0</v>
      </c>
    </row>
    <row r="273" spans="1:12" s="1" customFormat="1" ht="25.5">
      <c r="A273" s="359"/>
      <c r="B273" s="301"/>
      <c r="C273" s="357"/>
      <c r="D273" s="165" t="s">
        <v>183</v>
      </c>
      <c r="E273" s="93" t="s">
        <v>184</v>
      </c>
      <c r="F273" s="58">
        <f t="shared" si="45"/>
        <v>0</v>
      </c>
      <c r="G273" s="58">
        <v>0</v>
      </c>
      <c r="H273" s="58">
        <v>0</v>
      </c>
      <c r="I273" s="60">
        <f t="shared" si="46"/>
        <v>0</v>
      </c>
      <c r="J273" s="60">
        <v>0</v>
      </c>
      <c r="K273" s="60">
        <v>0</v>
      </c>
      <c r="L273" s="63" t="str">
        <f>IFERROR(I273*100/F273,"0")</f>
        <v>0</v>
      </c>
    </row>
    <row r="274" spans="1:12" s="1" customFormat="1" ht="12.75">
      <c r="A274" s="359"/>
      <c r="B274" s="360"/>
      <c r="C274" s="358"/>
      <c r="D274" s="165" t="s">
        <v>145</v>
      </c>
      <c r="E274" s="66" t="s">
        <v>146</v>
      </c>
      <c r="F274" s="58">
        <f t="shared" si="45"/>
        <v>0</v>
      </c>
      <c r="G274" s="58">
        <v>0</v>
      </c>
      <c r="H274" s="58">
        <v>0</v>
      </c>
      <c r="I274" s="60">
        <f t="shared" si="46"/>
        <v>0</v>
      </c>
      <c r="J274" s="60">
        <v>0</v>
      </c>
      <c r="K274" s="60">
        <v>0</v>
      </c>
      <c r="L274" s="58" t="str">
        <f t="shared" si="42"/>
        <v>0</v>
      </c>
    </row>
    <row r="275" spans="1:12" s="1" customFormat="1" ht="12">
      <c r="A275" s="369"/>
      <c r="B275" s="370"/>
      <c r="C275" s="357" t="s">
        <v>315</v>
      </c>
      <c r="D275" s="322"/>
      <c r="E275" s="367" t="s">
        <v>316</v>
      </c>
      <c r="F275" s="363">
        <f>G275</f>
        <v>38666.080000000002</v>
      </c>
      <c r="G275" s="363">
        <f>G277</f>
        <v>38666.080000000002</v>
      </c>
      <c r="H275" s="363">
        <v>0</v>
      </c>
      <c r="I275" s="365">
        <f>J275</f>
        <v>38666.080000000002</v>
      </c>
      <c r="J275" s="365">
        <f>J277</f>
        <v>38666.080000000002</v>
      </c>
      <c r="K275" s="365">
        <v>0</v>
      </c>
      <c r="L275" s="363">
        <f>J275/F275*100</f>
        <v>100</v>
      </c>
    </row>
    <row r="276" spans="1:12" s="1" customFormat="1" ht="12">
      <c r="A276" s="371"/>
      <c r="B276" s="372"/>
      <c r="C276" s="358"/>
      <c r="D276" s="324"/>
      <c r="E276" s="368"/>
      <c r="F276" s="364"/>
      <c r="G276" s="364"/>
      <c r="H276" s="364"/>
      <c r="I276" s="366"/>
      <c r="J276" s="366"/>
      <c r="K276" s="366"/>
      <c r="L276" s="364"/>
    </row>
    <row r="277" spans="1:12" s="1" customFormat="1" ht="12.75">
      <c r="A277" s="371"/>
      <c r="B277" s="372"/>
      <c r="C277" s="182"/>
      <c r="D277" s="322" t="s">
        <v>196</v>
      </c>
      <c r="E277" s="361" t="s">
        <v>317</v>
      </c>
      <c r="F277" s="363">
        <f>G277</f>
        <v>38666.080000000002</v>
      </c>
      <c r="G277" s="363">
        <v>38666.080000000002</v>
      </c>
      <c r="H277" s="363">
        <v>0</v>
      </c>
      <c r="I277" s="365">
        <f>J277</f>
        <v>38666.080000000002</v>
      </c>
      <c r="J277" s="365">
        <v>38666.080000000002</v>
      </c>
      <c r="K277" s="365">
        <v>0</v>
      </c>
      <c r="L277" s="363">
        <f>J277/F277*100</f>
        <v>100</v>
      </c>
    </row>
    <row r="278" spans="1:12" s="1" customFormat="1" ht="12.75">
      <c r="A278" s="371"/>
      <c r="B278" s="372"/>
      <c r="C278" s="183"/>
      <c r="D278" s="324"/>
      <c r="E278" s="362"/>
      <c r="F278" s="364"/>
      <c r="G278" s="364"/>
      <c r="H278" s="364"/>
      <c r="I278" s="366"/>
      <c r="J278" s="366"/>
      <c r="K278" s="366"/>
      <c r="L278" s="364"/>
    </row>
    <row r="279" spans="1:12" s="1" customFormat="1" ht="12.75">
      <c r="A279" s="371"/>
      <c r="B279" s="372"/>
      <c r="C279" s="182"/>
      <c r="D279" s="322"/>
      <c r="E279" s="361" t="s">
        <v>318</v>
      </c>
      <c r="F279" s="363">
        <f>G279</f>
        <v>600</v>
      </c>
      <c r="G279" s="363">
        <f>G281</f>
        <v>600</v>
      </c>
      <c r="H279" s="363">
        <v>0</v>
      </c>
      <c r="I279" s="365">
        <f>J279</f>
        <v>600</v>
      </c>
      <c r="J279" s="365">
        <f>J281</f>
        <v>600</v>
      </c>
      <c r="K279" s="365">
        <v>0</v>
      </c>
      <c r="L279" s="363">
        <f>J279/F279*100</f>
        <v>100</v>
      </c>
    </row>
    <row r="280" spans="1:12" s="1" customFormat="1" ht="12.75">
      <c r="A280" s="371"/>
      <c r="B280" s="372"/>
      <c r="C280" s="184" t="s">
        <v>69</v>
      </c>
      <c r="D280" s="324"/>
      <c r="E280" s="362"/>
      <c r="F280" s="364"/>
      <c r="G280" s="364"/>
      <c r="H280" s="364"/>
      <c r="I280" s="366"/>
      <c r="J280" s="366"/>
      <c r="K280" s="366"/>
      <c r="L280" s="364"/>
    </row>
    <row r="281" spans="1:12" s="1" customFormat="1" ht="12.75">
      <c r="A281" s="373"/>
      <c r="B281" s="374"/>
      <c r="C281" s="184"/>
      <c r="D281" s="165" t="s">
        <v>145</v>
      </c>
      <c r="E281" s="36" t="s">
        <v>146</v>
      </c>
      <c r="F281" s="178">
        <f>G281</f>
        <v>600</v>
      </c>
      <c r="G281" s="178">
        <v>600</v>
      </c>
      <c r="H281" s="178">
        <v>0</v>
      </c>
      <c r="I281" s="179">
        <f>J281</f>
        <v>600</v>
      </c>
      <c r="J281" s="179">
        <v>600</v>
      </c>
      <c r="K281" s="179">
        <v>0</v>
      </c>
      <c r="L281" s="178">
        <f>J281/F281*100</f>
        <v>100</v>
      </c>
    </row>
    <row r="282" spans="1:12" s="1" customFormat="1" ht="12.75">
      <c r="A282" s="166" t="s">
        <v>55</v>
      </c>
      <c r="B282" s="166" t="s">
        <v>71</v>
      </c>
      <c r="C282" s="168"/>
      <c r="D282" s="168"/>
      <c r="E282" s="103" t="s">
        <v>72</v>
      </c>
      <c r="F282" s="57">
        <f>F283+F288+F290+F301</f>
        <v>101869.32</v>
      </c>
      <c r="G282" s="58">
        <f>G283+G288+G290+G301</f>
        <v>101869.32</v>
      </c>
      <c r="H282" s="58">
        <f t="shared" ref="H282:J282" si="48">H283+H288+H290+H301</f>
        <v>0</v>
      </c>
      <c r="I282" s="57">
        <f t="shared" si="48"/>
        <v>99322.7</v>
      </c>
      <c r="J282" s="58">
        <f t="shared" si="48"/>
        <v>99322.7</v>
      </c>
      <c r="K282" s="60">
        <f t="shared" ref="K282" si="49">K283+K288+K290</f>
        <v>0</v>
      </c>
      <c r="L282" s="57">
        <f>IFERROR(I282*100/F282,"0")</f>
        <v>97.500110926430054</v>
      </c>
    </row>
    <row r="283" spans="1:12" s="2" customFormat="1" ht="25.5">
      <c r="A283" s="300"/>
      <c r="B283" s="300"/>
      <c r="C283" s="62" t="s">
        <v>73</v>
      </c>
      <c r="D283" s="62"/>
      <c r="E283" s="17" t="s">
        <v>74</v>
      </c>
      <c r="F283" s="63">
        <f>G283+H283</f>
        <v>6500</v>
      </c>
      <c r="G283" s="63">
        <f>G286+G287+G284+G285</f>
        <v>6500</v>
      </c>
      <c r="H283" s="63">
        <f>SUM(H287)</f>
        <v>0</v>
      </c>
      <c r="I283" s="64">
        <f>J283</f>
        <v>4449</v>
      </c>
      <c r="J283" s="64">
        <f>J284+J286+J287+J285</f>
        <v>4449</v>
      </c>
      <c r="K283" s="64">
        <f>SUM(K287)</f>
        <v>0</v>
      </c>
      <c r="L283" s="63">
        <f>IFERROR(I283*100/F283,"0")</f>
        <v>68.446153846153848</v>
      </c>
    </row>
    <row r="284" spans="1:12" s="31" customFormat="1" ht="25.5">
      <c r="A284" s="301"/>
      <c r="B284" s="301"/>
      <c r="C284" s="303"/>
      <c r="D284" s="76" t="s">
        <v>147</v>
      </c>
      <c r="E284" s="77" t="s">
        <v>148</v>
      </c>
      <c r="F284" s="58">
        <f>G284</f>
        <v>0</v>
      </c>
      <c r="G284" s="58">
        <v>0</v>
      </c>
      <c r="H284" s="58">
        <v>0</v>
      </c>
      <c r="I284" s="58">
        <f>J284</f>
        <v>0</v>
      </c>
      <c r="J284" s="58">
        <v>0</v>
      </c>
      <c r="K284" s="58">
        <v>0</v>
      </c>
      <c r="L284" s="58" t="str">
        <f>IFERROR(I284*100/F284,"0")</f>
        <v>0</v>
      </c>
    </row>
    <row r="285" spans="1:12" s="31" customFormat="1" ht="12.75">
      <c r="A285" s="301"/>
      <c r="B285" s="301"/>
      <c r="C285" s="304"/>
      <c r="D285" s="76" t="s">
        <v>147</v>
      </c>
      <c r="E285" s="77"/>
      <c r="F285" s="58">
        <f>G285</f>
        <v>4500</v>
      </c>
      <c r="G285" s="58">
        <v>4500</v>
      </c>
      <c r="H285" s="58">
        <v>0</v>
      </c>
      <c r="I285" s="58">
        <f>J285</f>
        <v>4449</v>
      </c>
      <c r="J285" s="58">
        <v>4449</v>
      </c>
      <c r="K285" s="58">
        <v>0</v>
      </c>
      <c r="L285" s="58">
        <f>J285/F285*100</f>
        <v>98.866666666666674</v>
      </c>
    </row>
    <row r="286" spans="1:12" s="1" customFormat="1" ht="12.75">
      <c r="A286" s="301"/>
      <c r="B286" s="301"/>
      <c r="C286" s="304"/>
      <c r="D286" s="168" t="s">
        <v>137</v>
      </c>
      <c r="E286" s="36" t="s">
        <v>138</v>
      </c>
      <c r="F286" s="58">
        <f>G286</f>
        <v>1000</v>
      </c>
      <c r="G286" s="58">
        <v>1000</v>
      </c>
      <c r="H286" s="58">
        <v>0</v>
      </c>
      <c r="I286" s="60">
        <v>0</v>
      </c>
      <c r="J286" s="60">
        <v>0</v>
      </c>
      <c r="K286" s="60">
        <v>0</v>
      </c>
      <c r="L286" s="58">
        <v>0</v>
      </c>
    </row>
    <row r="287" spans="1:12" s="1" customFormat="1" ht="12.75">
      <c r="A287" s="301"/>
      <c r="B287" s="301"/>
      <c r="C287" s="305"/>
      <c r="D287" s="168" t="s">
        <v>139</v>
      </c>
      <c r="E287" s="36" t="s">
        <v>132</v>
      </c>
      <c r="F287" s="58">
        <f>G287</f>
        <v>1000</v>
      </c>
      <c r="G287" s="58">
        <v>1000</v>
      </c>
      <c r="H287" s="58">
        <v>0</v>
      </c>
      <c r="I287" s="60">
        <v>0</v>
      </c>
      <c r="J287" s="60">
        <v>0</v>
      </c>
      <c r="K287" s="60">
        <v>0</v>
      </c>
      <c r="L287" s="58">
        <f t="shared" ref="L287:L301" si="50">IFERROR(J287*100/G287,IFERROR(K287*100/H287,"0"))</f>
        <v>0</v>
      </c>
    </row>
    <row r="288" spans="1:12" s="2" customFormat="1" ht="12.75">
      <c r="A288" s="301"/>
      <c r="B288" s="301"/>
      <c r="C288" s="62" t="s">
        <v>75</v>
      </c>
      <c r="D288" s="62"/>
      <c r="E288" s="17" t="s">
        <v>76</v>
      </c>
      <c r="F288" s="63">
        <f>G288+H288</f>
        <v>1000</v>
      </c>
      <c r="G288" s="63">
        <f>G289</f>
        <v>1000</v>
      </c>
      <c r="H288" s="63">
        <f>SUM(H289)</f>
        <v>0</v>
      </c>
      <c r="I288" s="64">
        <f>J288</f>
        <v>1000</v>
      </c>
      <c r="J288" s="64">
        <f>J289</f>
        <v>1000</v>
      </c>
      <c r="K288" s="64">
        <f>SUM(K289)</f>
        <v>0</v>
      </c>
      <c r="L288" s="63">
        <f>IFERROR(I288*100/F288,"0")</f>
        <v>100</v>
      </c>
    </row>
    <row r="289" spans="1:12" s="1" customFormat="1" ht="12.75">
      <c r="A289" s="301"/>
      <c r="B289" s="301"/>
      <c r="C289" s="168"/>
      <c r="D289" s="168" t="s">
        <v>137</v>
      </c>
      <c r="E289" s="36" t="s">
        <v>138</v>
      </c>
      <c r="F289" s="58">
        <f>G289</f>
        <v>1000</v>
      </c>
      <c r="G289" s="58">
        <v>1000</v>
      </c>
      <c r="H289" s="58">
        <v>0</v>
      </c>
      <c r="I289" s="60">
        <f>J289</f>
        <v>1000</v>
      </c>
      <c r="J289" s="60">
        <v>1000</v>
      </c>
      <c r="K289" s="60">
        <v>0</v>
      </c>
      <c r="L289" s="58">
        <f t="shared" si="50"/>
        <v>100</v>
      </c>
    </row>
    <row r="290" spans="1:12" s="2" customFormat="1" ht="25.5">
      <c r="A290" s="301"/>
      <c r="B290" s="301"/>
      <c r="C290" s="62" t="s">
        <v>77</v>
      </c>
      <c r="D290" s="62"/>
      <c r="E290" s="17" t="s">
        <v>78</v>
      </c>
      <c r="F290" s="63">
        <f>G290</f>
        <v>40329.32</v>
      </c>
      <c r="G290" s="63">
        <f>G291+G292+G293+G294+G296+G297+G299+G300+G295+G298</f>
        <v>40329.32</v>
      </c>
      <c r="H290" s="63">
        <f>SUM(H291:H300)</f>
        <v>0</v>
      </c>
      <c r="I290" s="64">
        <f>J290</f>
        <v>40329.32</v>
      </c>
      <c r="J290" s="64">
        <f>J291+J292+J293+J294+J296+J297+J299+J300+J295+J298</f>
        <v>40329.32</v>
      </c>
      <c r="K290" s="64">
        <f>SUM(K291:K300)</f>
        <v>0</v>
      </c>
      <c r="L290" s="63">
        <f>IFERROR(I290*100/F290,"0")</f>
        <v>100</v>
      </c>
    </row>
    <row r="291" spans="1:12" s="1" customFormat="1" ht="24">
      <c r="A291" s="301"/>
      <c r="B291" s="301"/>
      <c r="C291" s="302"/>
      <c r="D291" s="168" t="s">
        <v>141</v>
      </c>
      <c r="E291" s="34" t="s">
        <v>142</v>
      </c>
      <c r="F291" s="58">
        <v>1031.4000000000001</v>
      </c>
      <c r="G291" s="58">
        <v>1031.4000000000001</v>
      </c>
      <c r="H291" s="58">
        <v>0</v>
      </c>
      <c r="I291" s="60">
        <f>J291</f>
        <v>1031.4000000000001</v>
      </c>
      <c r="J291" s="60">
        <v>1031.4000000000001</v>
      </c>
      <c r="K291" s="60">
        <v>0</v>
      </c>
      <c r="L291" s="58">
        <f t="shared" si="50"/>
        <v>100</v>
      </c>
    </row>
    <row r="292" spans="1:12" s="1" customFormat="1" ht="12.75">
      <c r="A292" s="301"/>
      <c r="B292" s="301"/>
      <c r="C292" s="302"/>
      <c r="D292" s="168" t="s">
        <v>143</v>
      </c>
      <c r="E292" s="34" t="s">
        <v>144</v>
      </c>
      <c r="F292" s="58">
        <f t="shared" ref="F292:F300" si="51">G292</f>
        <v>147</v>
      </c>
      <c r="G292" s="58">
        <v>147</v>
      </c>
      <c r="H292" s="58">
        <v>0</v>
      </c>
      <c r="I292" s="60">
        <f t="shared" ref="I292:I300" si="52">J292</f>
        <v>147</v>
      </c>
      <c r="J292" s="60">
        <v>147</v>
      </c>
      <c r="K292" s="60">
        <v>0</v>
      </c>
      <c r="L292" s="58">
        <f t="shared" si="50"/>
        <v>100</v>
      </c>
    </row>
    <row r="293" spans="1:12" s="1" customFormat="1" ht="12.75">
      <c r="A293" s="301"/>
      <c r="B293" s="301"/>
      <c r="C293" s="302"/>
      <c r="D293" s="168" t="s">
        <v>145</v>
      </c>
      <c r="E293" s="36" t="s">
        <v>146</v>
      </c>
      <c r="F293" s="58">
        <f t="shared" si="51"/>
        <v>8585</v>
      </c>
      <c r="G293" s="58">
        <v>8585</v>
      </c>
      <c r="H293" s="58">
        <v>0</v>
      </c>
      <c r="I293" s="60">
        <f t="shared" si="52"/>
        <v>8585</v>
      </c>
      <c r="J293" s="60">
        <v>8585</v>
      </c>
      <c r="K293" s="60">
        <v>0</v>
      </c>
      <c r="L293" s="58">
        <f t="shared" si="50"/>
        <v>100</v>
      </c>
    </row>
    <row r="294" spans="1:12" s="1" customFormat="1" ht="12.75">
      <c r="A294" s="301"/>
      <c r="B294" s="301"/>
      <c r="C294" s="302"/>
      <c r="D294" s="168" t="s">
        <v>147</v>
      </c>
      <c r="E294" s="36" t="s">
        <v>148</v>
      </c>
      <c r="F294" s="58">
        <f t="shared" si="51"/>
        <v>6609.06</v>
      </c>
      <c r="G294" s="58">
        <v>6609.06</v>
      </c>
      <c r="H294" s="58">
        <v>0</v>
      </c>
      <c r="I294" s="60">
        <f t="shared" si="52"/>
        <v>6609.06</v>
      </c>
      <c r="J294" s="60">
        <v>6609.06</v>
      </c>
      <c r="K294" s="60">
        <v>0</v>
      </c>
      <c r="L294" s="58">
        <f t="shared" si="50"/>
        <v>100</v>
      </c>
    </row>
    <row r="295" spans="1:12" s="1" customFormat="1" ht="12.75">
      <c r="A295" s="301"/>
      <c r="B295" s="301"/>
      <c r="C295" s="302"/>
      <c r="D295" s="168" t="s">
        <v>213</v>
      </c>
      <c r="E295" s="37" t="s">
        <v>233</v>
      </c>
      <c r="F295" s="58">
        <f t="shared" si="51"/>
        <v>0</v>
      </c>
      <c r="G295" s="58">
        <v>0</v>
      </c>
      <c r="H295" s="58">
        <v>0</v>
      </c>
      <c r="I295" s="60">
        <f t="shared" si="52"/>
        <v>0</v>
      </c>
      <c r="J295" s="60">
        <v>0</v>
      </c>
      <c r="K295" s="60">
        <v>0</v>
      </c>
      <c r="L295" s="58" t="str">
        <f t="shared" si="50"/>
        <v>0</v>
      </c>
    </row>
    <row r="296" spans="1:12" s="1" customFormat="1" ht="12.75">
      <c r="A296" s="301"/>
      <c r="B296" s="301"/>
      <c r="C296" s="302"/>
      <c r="D296" s="168" t="s">
        <v>137</v>
      </c>
      <c r="E296" s="34" t="s">
        <v>138</v>
      </c>
      <c r="F296" s="58">
        <f t="shared" si="51"/>
        <v>23233.360000000001</v>
      </c>
      <c r="G296" s="58">
        <v>23233.360000000001</v>
      </c>
      <c r="H296" s="58">
        <v>0</v>
      </c>
      <c r="I296" s="60">
        <f t="shared" si="52"/>
        <v>23233.360000000001</v>
      </c>
      <c r="J296" s="60">
        <v>23233.360000000001</v>
      </c>
      <c r="K296" s="60">
        <v>0</v>
      </c>
      <c r="L296" s="58">
        <f t="shared" si="50"/>
        <v>100</v>
      </c>
    </row>
    <row r="297" spans="1:12" s="1" customFormat="1" ht="12.75">
      <c r="A297" s="301"/>
      <c r="B297" s="301"/>
      <c r="C297" s="302"/>
      <c r="D297" s="168" t="s">
        <v>157</v>
      </c>
      <c r="E297" s="34" t="s">
        <v>161</v>
      </c>
      <c r="F297" s="58">
        <f t="shared" si="51"/>
        <v>0</v>
      </c>
      <c r="G297" s="58">
        <v>0</v>
      </c>
      <c r="H297" s="58">
        <v>0</v>
      </c>
      <c r="I297" s="60">
        <f t="shared" si="52"/>
        <v>0</v>
      </c>
      <c r="J297" s="60">
        <v>0</v>
      </c>
      <c r="K297" s="60">
        <v>0</v>
      </c>
      <c r="L297" s="58" t="str">
        <f t="shared" si="50"/>
        <v>0</v>
      </c>
    </row>
    <row r="298" spans="1:12" s="31" customFormat="1" ht="12.75">
      <c r="A298" s="301"/>
      <c r="B298" s="301"/>
      <c r="C298" s="302"/>
      <c r="D298" s="76" t="s">
        <v>157</v>
      </c>
      <c r="E298" s="32" t="s">
        <v>161</v>
      </c>
      <c r="F298" s="58">
        <f t="shared" si="51"/>
        <v>21.7</v>
      </c>
      <c r="G298" s="58">
        <v>21.7</v>
      </c>
      <c r="H298" s="58">
        <v>0</v>
      </c>
      <c r="I298" s="58">
        <f t="shared" si="52"/>
        <v>21.7</v>
      </c>
      <c r="J298" s="58">
        <v>21.7</v>
      </c>
      <c r="K298" s="58">
        <v>0</v>
      </c>
      <c r="L298" s="58">
        <f t="shared" si="50"/>
        <v>100</v>
      </c>
    </row>
    <row r="299" spans="1:12" s="1" customFormat="1" ht="24">
      <c r="A299" s="301"/>
      <c r="B299" s="301"/>
      <c r="C299" s="302"/>
      <c r="D299" s="168" t="s">
        <v>150</v>
      </c>
      <c r="E299" s="38" t="s">
        <v>151</v>
      </c>
      <c r="F299" s="58">
        <f t="shared" si="51"/>
        <v>0</v>
      </c>
      <c r="G299" s="58">
        <v>0</v>
      </c>
      <c r="H299" s="58">
        <v>0</v>
      </c>
      <c r="I299" s="60">
        <f t="shared" si="52"/>
        <v>0</v>
      </c>
      <c r="J299" s="60">
        <v>0</v>
      </c>
      <c r="K299" s="60">
        <v>0</v>
      </c>
      <c r="L299" s="58" t="str">
        <f t="shared" si="50"/>
        <v>0</v>
      </c>
    </row>
    <row r="300" spans="1:12" s="1" customFormat="1" ht="36">
      <c r="A300" s="301"/>
      <c r="B300" s="301"/>
      <c r="C300" s="302"/>
      <c r="D300" s="168" t="s">
        <v>159</v>
      </c>
      <c r="E300" s="46" t="s">
        <v>173</v>
      </c>
      <c r="F300" s="58">
        <f t="shared" si="51"/>
        <v>701.8</v>
      </c>
      <c r="G300" s="58">
        <v>701.8</v>
      </c>
      <c r="H300" s="58">
        <v>0</v>
      </c>
      <c r="I300" s="60">
        <f t="shared" si="52"/>
        <v>701.8</v>
      </c>
      <c r="J300" s="60">
        <v>701.8</v>
      </c>
      <c r="K300" s="60">
        <v>0</v>
      </c>
      <c r="L300" s="58">
        <f t="shared" si="50"/>
        <v>100</v>
      </c>
    </row>
    <row r="301" spans="1:12" s="2" customFormat="1" ht="13.5">
      <c r="A301" s="104"/>
      <c r="B301" s="104"/>
      <c r="C301" s="62" t="s">
        <v>220</v>
      </c>
      <c r="D301" s="62"/>
      <c r="E301" s="105" t="s">
        <v>109</v>
      </c>
      <c r="F301" s="63">
        <f>G301</f>
        <v>54040</v>
      </c>
      <c r="G301" s="63">
        <f>G305+G304+G302+G303</f>
        <v>54040</v>
      </c>
      <c r="H301" s="63">
        <v>0</v>
      </c>
      <c r="I301" s="64">
        <f>J301+K301</f>
        <v>53544.38</v>
      </c>
      <c r="J301" s="64">
        <f>J305+J304+J302+J303</f>
        <v>53544.38</v>
      </c>
      <c r="K301" s="64">
        <v>0</v>
      </c>
      <c r="L301" s="63">
        <f t="shared" si="50"/>
        <v>99.082864544781643</v>
      </c>
    </row>
    <row r="302" spans="1:12" s="31" customFormat="1" ht="12.75">
      <c r="A302" s="106"/>
      <c r="B302" s="106"/>
      <c r="C302" s="76"/>
      <c r="D302" s="76" t="s">
        <v>145</v>
      </c>
      <c r="E302" s="36" t="s">
        <v>146</v>
      </c>
      <c r="F302" s="58">
        <f t="shared" ref="F302:F303" si="53">G302</f>
        <v>900</v>
      </c>
      <c r="G302" s="58">
        <v>900</v>
      </c>
      <c r="H302" s="58">
        <v>0</v>
      </c>
      <c r="I302" s="58">
        <f t="shared" ref="I302:I305" si="54">J302+K302</f>
        <v>900</v>
      </c>
      <c r="J302" s="58">
        <v>900</v>
      </c>
      <c r="K302" s="58">
        <v>0</v>
      </c>
      <c r="L302" s="63">
        <f>J302/F302*100</f>
        <v>100</v>
      </c>
    </row>
    <row r="303" spans="1:12" s="31" customFormat="1" ht="12.75">
      <c r="A303" s="106"/>
      <c r="B303" s="106"/>
      <c r="C303" s="76"/>
      <c r="D303" s="76" t="s">
        <v>168</v>
      </c>
      <c r="E303" s="47" t="s">
        <v>182</v>
      </c>
      <c r="F303" s="58">
        <f t="shared" si="53"/>
        <v>52000</v>
      </c>
      <c r="G303" s="58">
        <v>52000</v>
      </c>
      <c r="H303" s="58">
        <v>0</v>
      </c>
      <c r="I303" s="58">
        <f t="shared" si="54"/>
        <v>51908.68</v>
      </c>
      <c r="J303" s="58">
        <v>51908.68</v>
      </c>
      <c r="K303" s="58">
        <v>0</v>
      </c>
      <c r="L303" s="63">
        <f>J303/F303*100</f>
        <v>99.824384615384616</v>
      </c>
    </row>
    <row r="304" spans="1:12" s="31" customFormat="1" ht="25.5">
      <c r="A304" s="106"/>
      <c r="B304" s="106"/>
      <c r="C304" s="107"/>
      <c r="D304" s="76" t="s">
        <v>147</v>
      </c>
      <c r="E304" s="98" t="s">
        <v>148</v>
      </c>
      <c r="F304" s="58">
        <f>G304</f>
        <v>0</v>
      </c>
      <c r="G304" s="58">
        <v>0</v>
      </c>
      <c r="H304" s="58">
        <v>0</v>
      </c>
      <c r="I304" s="60">
        <f t="shared" si="54"/>
        <v>0</v>
      </c>
      <c r="J304" s="58">
        <v>0</v>
      </c>
      <c r="K304" s="58">
        <v>0</v>
      </c>
      <c r="L304" s="58">
        <f>IFERROR(J305*100/G305,IFERROR(K305*100/H305,"0"))</f>
        <v>64.535087719298247</v>
      </c>
    </row>
    <row r="305" spans="1:12" s="1" customFormat="1" ht="12.75">
      <c r="A305" s="167"/>
      <c r="B305" s="167"/>
      <c r="C305" s="62"/>
      <c r="D305" s="168" t="s">
        <v>137</v>
      </c>
      <c r="E305" s="34" t="s">
        <v>138</v>
      </c>
      <c r="F305" s="58">
        <f>G305</f>
        <v>1140</v>
      </c>
      <c r="G305" s="58">
        <v>1140</v>
      </c>
      <c r="H305" s="58">
        <v>0</v>
      </c>
      <c r="I305" s="60">
        <f t="shared" si="54"/>
        <v>735.7</v>
      </c>
      <c r="J305" s="60">
        <v>735.7</v>
      </c>
      <c r="K305" s="60">
        <v>0</v>
      </c>
      <c r="L305" s="57">
        <f>IFERROR(I306*100/F306,"0")</f>
        <v>92.896106276600975</v>
      </c>
    </row>
    <row r="306" spans="1:12" s="1" customFormat="1" ht="12.75">
      <c r="A306" s="166" t="s">
        <v>59</v>
      </c>
      <c r="B306" s="166" t="s">
        <v>80</v>
      </c>
      <c r="C306" s="168"/>
      <c r="D306" s="168"/>
      <c r="E306" s="103" t="s">
        <v>81</v>
      </c>
      <c r="F306" s="57">
        <f>G306+H306</f>
        <v>769238</v>
      </c>
      <c r="G306" s="58">
        <f>G307+G309+G314+G328+G330+G332+G334+G336+G353+G365+G360+G363</f>
        <v>769238</v>
      </c>
      <c r="H306" s="58">
        <f>H307+H309+H314+H328+H330+H332+H334+H336+H353+H365+H360</f>
        <v>0</v>
      </c>
      <c r="I306" s="57">
        <f>J306+K306</f>
        <v>714592.14999999991</v>
      </c>
      <c r="J306" s="58">
        <f>J307+J309+J314+J328+J330+J332+J334+J336+J353+J365+J360+J363</f>
        <v>714592.14999999991</v>
      </c>
      <c r="K306" s="58">
        <f>K307+K309+K314+K328+K330+K332+K334+K336+K353+K365+K360</f>
        <v>0</v>
      </c>
      <c r="L306" s="63">
        <f>IFERROR(I307*100/F307,"0")</f>
        <v>99.007846846846846</v>
      </c>
    </row>
    <row r="307" spans="1:12" s="1" customFormat="1" ht="25.5">
      <c r="A307" s="300"/>
      <c r="B307" s="300"/>
      <c r="C307" s="62" t="s">
        <v>82</v>
      </c>
      <c r="D307" s="62"/>
      <c r="E307" s="17" t="s">
        <v>83</v>
      </c>
      <c r="F307" s="63">
        <f>G307</f>
        <v>111000</v>
      </c>
      <c r="G307" s="63">
        <f>G308</f>
        <v>111000</v>
      </c>
      <c r="H307" s="63">
        <v>0</v>
      </c>
      <c r="I307" s="64">
        <f>J307</f>
        <v>109898.71</v>
      </c>
      <c r="J307" s="64">
        <f>J308</f>
        <v>109898.71</v>
      </c>
      <c r="K307" s="64">
        <v>0</v>
      </c>
      <c r="L307" s="58">
        <f>IFERROR(I308*100/F308,"0")</f>
        <v>99.007846846846846</v>
      </c>
    </row>
    <row r="308" spans="1:12" s="1" customFormat="1" ht="48">
      <c r="A308" s="301"/>
      <c r="B308" s="301"/>
      <c r="C308" s="168"/>
      <c r="D308" s="168" t="s">
        <v>185</v>
      </c>
      <c r="E308" s="42" t="s">
        <v>186</v>
      </c>
      <c r="F308" s="58">
        <f>G308</f>
        <v>111000</v>
      </c>
      <c r="G308" s="58">
        <v>111000</v>
      </c>
      <c r="H308" s="58">
        <v>0</v>
      </c>
      <c r="I308" s="60">
        <f>J308</f>
        <v>109898.71</v>
      </c>
      <c r="J308" s="60">
        <v>109898.71</v>
      </c>
      <c r="K308" s="60">
        <v>0</v>
      </c>
      <c r="L308" s="63">
        <f>J308/G308*100</f>
        <v>99.007846846846846</v>
      </c>
    </row>
    <row r="309" spans="1:12" s="2" customFormat="1" ht="12.75">
      <c r="A309" s="301"/>
      <c r="B309" s="301"/>
      <c r="C309" s="62" t="s">
        <v>128</v>
      </c>
      <c r="D309" s="62"/>
      <c r="E309" s="18" t="s">
        <v>129</v>
      </c>
      <c r="F309" s="63">
        <f>G309</f>
        <v>0</v>
      </c>
      <c r="G309" s="63">
        <f>G310+G311+G312+G313</f>
        <v>0</v>
      </c>
      <c r="H309" s="63">
        <v>0</v>
      </c>
      <c r="I309" s="64">
        <f>J309</f>
        <v>0</v>
      </c>
      <c r="J309" s="64">
        <f>J310+J311+J312+J313</f>
        <v>0</v>
      </c>
      <c r="K309" s="64">
        <v>0</v>
      </c>
      <c r="L309" s="63" t="e">
        <f t="shared" ref="L309:L312" si="55">J310/G310*100</f>
        <v>#DIV/0!</v>
      </c>
    </row>
    <row r="310" spans="1:12" s="1" customFormat="1" ht="25.5">
      <c r="A310" s="301"/>
      <c r="B310" s="301"/>
      <c r="C310" s="322"/>
      <c r="D310" s="168" t="s">
        <v>141</v>
      </c>
      <c r="E310" s="73" t="s">
        <v>142</v>
      </c>
      <c r="F310" s="58">
        <f>G310</f>
        <v>0</v>
      </c>
      <c r="G310" s="58">
        <v>0</v>
      </c>
      <c r="H310" s="58">
        <v>0</v>
      </c>
      <c r="I310" s="60">
        <f>J310</f>
        <v>0</v>
      </c>
      <c r="J310" s="60">
        <v>0</v>
      </c>
      <c r="K310" s="60">
        <v>0</v>
      </c>
      <c r="L310" s="63" t="e">
        <f t="shared" si="55"/>
        <v>#DIV/0!</v>
      </c>
    </row>
    <row r="311" spans="1:12" s="1" customFormat="1" ht="12.75">
      <c r="A311" s="301"/>
      <c r="B311" s="301"/>
      <c r="C311" s="323"/>
      <c r="D311" s="168" t="s">
        <v>143</v>
      </c>
      <c r="E311" s="73" t="s">
        <v>144</v>
      </c>
      <c r="F311" s="58">
        <f t="shared" ref="F311:F313" si="56">G311</f>
        <v>0</v>
      </c>
      <c r="G311" s="58">
        <v>0</v>
      </c>
      <c r="H311" s="58">
        <v>0</v>
      </c>
      <c r="I311" s="60">
        <f t="shared" ref="I311:I313" si="57">J311</f>
        <v>0</v>
      </c>
      <c r="J311" s="60">
        <v>0</v>
      </c>
      <c r="K311" s="60">
        <v>0</v>
      </c>
      <c r="L311" s="63" t="e">
        <f t="shared" si="55"/>
        <v>#DIV/0!</v>
      </c>
    </row>
    <row r="312" spans="1:12" s="1" customFormat="1" ht="12.75">
      <c r="A312" s="301"/>
      <c r="B312" s="301"/>
      <c r="C312" s="323"/>
      <c r="D312" s="168" t="s">
        <v>145</v>
      </c>
      <c r="E312" s="66" t="s">
        <v>146</v>
      </c>
      <c r="F312" s="58">
        <f t="shared" si="56"/>
        <v>0</v>
      </c>
      <c r="G312" s="58">
        <v>0</v>
      </c>
      <c r="H312" s="58">
        <v>0</v>
      </c>
      <c r="I312" s="60">
        <f t="shared" si="57"/>
        <v>0</v>
      </c>
      <c r="J312" s="60">
        <v>0</v>
      </c>
      <c r="K312" s="60">
        <v>0</v>
      </c>
      <c r="L312" s="63" t="e">
        <f t="shared" si="55"/>
        <v>#DIV/0!</v>
      </c>
    </row>
    <row r="313" spans="1:12" s="2" customFormat="1" ht="12.75">
      <c r="A313" s="301"/>
      <c r="B313" s="301"/>
      <c r="C313" s="324"/>
      <c r="D313" s="168" t="s">
        <v>137</v>
      </c>
      <c r="E313" s="73" t="s">
        <v>138</v>
      </c>
      <c r="F313" s="58">
        <f t="shared" si="56"/>
        <v>0</v>
      </c>
      <c r="G313" s="58">
        <v>0</v>
      </c>
      <c r="H313" s="58">
        <v>0</v>
      </c>
      <c r="I313" s="60">
        <f t="shared" si="57"/>
        <v>0</v>
      </c>
      <c r="J313" s="60">
        <v>0</v>
      </c>
      <c r="K313" s="60">
        <v>0</v>
      </c>
      <c r="L313" s="63" t="str">
        <f t="shared" ref="L313" si="58">IFERROR(I314*100/F314,"0")</f>
        <v>0</v>
      </c>
    </row>
    <row r="314" spans="1:12" s="2" customFormat="1" ht="102">
      <c r="A314" s="301"/>
      <c r="B314" s="301"/>
      <c r="C314" s="62" t="s">
        <v>95</v>
      </c>
      <c r="D314" s="62"/>
      <c r="E314" s="109" t="s">
        <v>94</v>
      </c>
      <c r="F314" s="63">
        <f>G314</f>
        <v>0</v>
      </c>
      <c r="G314" s="63">
        <f>G315+G316+G317+G318+G319+G320+G321+G322+G323+G324+G325+G326+G327</f>
        <v>0</v>
      </c>
      <c r="H314" s="63">
        <f>SUM(H315:H327)</f>
        <v>0</v>
      </c>
      <c r="I314" s="64">
        <f>J314</f>
        <v>0</v>
      </c>
      <c r="J314" s="64">
        <f>J315+J316+J317+J318+J319+J320+J321+J322+J323+J324+J325+J326+J327</f>
        <v>0</v>
      </c>
      <c r="K314" s="64">
        <f>SUM(K315:K327)</f>
        <v>0</v>
      </c>
      <c r="L314" s="58" t="str">
        <f t="shared" ref="L314:L326" si="59">IFERROR(J315*100/G315,IFERROR(K315*100/H315,"0"))</f>
        <v>0</v>
      </c>
    </row>
    <row r="315" spans="1:12" s="1" customFormat="1" ht="12.75">
      <c r="A315" s="301"/>
      <c r="B315" s="301"/>
      <c r="C315" s="322"/>
      <c r="D315" s="164" t="s">
        <v>188</v>
      </c>
      <c r="E315" s="66" t="s">
        <v>189</v>
      </c>
      <c r="F315" s="58">
        <f>G315</f>
        <v>0</v>
      </c>
      <c r="G315" s="58">
        <v>0</v>
      </c>
      <c r="H315" s="58">
        <v>0</v>
      </c>
      <c r="I315" s="60">
        <f>J315</f>
        <v>0</v>
      </c>
      <c r="J315" s="60">
        <v>0</v>
      </c>
      <c r="K315" s="60">
        <v>0</v>
      </c>
      <c r="L315" s="58" t="str">
        <f t="shared" si="59"/>
        <v>0</v>
      </c>
    </row>
    <row r="316" spans="1:12" s="1" customFormat="1" ht="25.5">
      <c r="A316" s="301"/>
      <c r="B316" s="301"/>
      <c r="C316" s="323"/>
      <c r="D316" s="168" t="s">
        <v>155</v>
      </c>
      <c r="E316" s="73" t="s">
        <v>197</v>
      </c>
      <c r="F316" s="58">
        <f t="shared" ref="F316:F368" si="60">G316</f>
        <v>0</v>
      </c>
      <c r="G316" s="58">
        <v>0</v>
      </c>
      <c r="H316" s="58">
        <v>0</v>
      </c>
      <c r="I316" s="60">
        <f t="shared" ref="I316:I368" si="61">J316</f>
        <v>0</v>
      </c>
      <c r="J316" s="60">
        <v>0</v>
      </c>
      <c r="K316" s="60">
        <v>0</v>
      </c>
      <c r="L316" s="58" t="str">
        <f t="shared" si="59"/>
        <v>0</v>
      </c>
    </row>
    <row r="317" spans="1:12" s="1" customFormat="1" ht="25.5">
      <c r="A317" s="301"/>
      <c r="B317" s="301"/>
      <c r="C317" s="323"/>
      <c r="D317" s="168" t="s">
        <v>156</v>
      </c>
      <c r="E317" s="73" t="s">
        <v>160</v>
      </c>
      <c r="F317" s="58">
        <f t="shared" si="60"/>
        <v>0</v>
      </c>
      <c r="G317" s="58">
        <v>0</v>
      </c>
      <c r="H317" s="58">
        <v>0</v>
      </c>
      <c r="I317" s="60">
        <f t="shared" si="61"/>
        <v>0</v>
      </c>
      <c r="J317" s="60">
        <v>0</v>
      </c>
      <c r="K317" s="60">
        <v>0</v>
      </c>
      <c r="L317" s="58" t="str">
        <f t="shared" si="59"/>
        <v>0</v>
      </c>
    </row>
    <row r="318" spans="1:12" s="1" customFormat="1" ht="25.5">
      <c r="A318" s="301"/>
      <c r="B318" s="301"/>
      <c r="C318" s="323"/>
      <c r="D318" s="168" t="s">
        <v>141</v>
      </c>
      <c r="E318" s="73" t="s">
        <v>142</v>
      </c>
      <c r="F318" s="58">
        <f t="shared" si="60"/>
        <v>0</v>
      </c>
      <c r="G318" s="58">
        <v>0</v>
      </c>
      <c r="H318" s="58">
        <v>0</v>
      </c>
      <c r="I318" s="60">
        <f t="shared" si="61"/>
        <v>0</v>
      </c>
      <c r="J318" s="60">
        <v>0</v>
      </c>
      <c r="K318" s="60">
        <v>0</v>
      </c>
      <c r="L318" s="58" t="str">
        <f t="shared" si="59"/>
        <v>0</v>
      </c>
    </row>
    <row r="319" spans="1:12" s="1" customFormat="1" ht="12.75">
      <c r="A319" s="301"/>
      <c r="B319" s="301"/>
      <c r="C319" s="323"/>
      <c r="D319" s="168" t="s">
        <v>143</v>
      </c>
      <c r="E319" s="73" t="s">
        <v>144</v>
      </c>
      <c r="F319" s="58">
        <f t="shared" si="60"/>
        <v>0</v>
      </c>
      <c r="G319" s="58">
        <v>0</v>
      </c>
      <c r="H319" s="58">
        <v>0</v>
      </c>
      <c r="I319" s="60">
        <f t="shared" si="61"/>
        <v>0</v>
      </c>
      <c r="J319" s="60">
        <v>0</v>
      </c>
      <c r="K319" s="60">
        <v>0</v>
      </c>
      <c r="L319" s="58" t="str">
        <f t="shared" si="59"/>
        <v>0</v>
      </c>
    </row>
    <row r="320" spans="1:12" s="1" customFormat="1" ht="25.5">
      <c r="A320" s="301"/>
      <c r="B320" s="301"/>
      <c r="C320" s="323"/>
      <c r="D320" s="168" t="s">
        <v>147</v>
      </c>
      <c r="E320" s="66" t="s">
        <v>148</v>
      </c>
      <c r="F320" s="58">
        <f t="shared" si="60"/>
        <v>0</v>
      </c>
      <c r="G320" s="58">
        <v>0</v>
      </c>
      <c r="H320" s="58">
        <v>0</v>
      </c>
      <c r="I320" s="60">
        <f t="shared" si="61"/>
        <v>0</v>
      </c>
      <c r="J320" s="60">
        <v>0</v>
      </c>
      <c r="K320" s="60">
        <v>0</v>
      </c>
      <c r="L320" s="58" t="str">
        <f t="shared" si="59"/>
        <v>0</v>
      </c>
    </row>
    <row r="321" spans="1:12" s="1" customFormat="1" ht="12.75">
      <c r="A321" s="301"/>
      <c r="B321" s="301"/>
      <c r="C321" s="323"/>
      <c r="D321" s="168" t="s">
        <v>153</v>
      </c>
      <c r="E321" s="73" t="s">
        <v>154</v>
      </c>
      <c r="F321" s="58">
        <f t="shared" si="60"/>
        <v>0</v>
      </c>
      <c r="G321" s="58">
        <v>0</v>
      </c>
      <c r="H321" s="58">
        <v>0</v>
      </c>
      <c r="I321" s="60">
        <f t="shared" si="61"/>
        <v>0</v>
      </c>
      <c r="J321" s="60">
        <v>0</v>
      </c>
      <c r="K321" s="60">
        <v>0</v>
      </c>
      <c r="L321" s="58" t="str">
        <f t="shared" si="59"/>
        <v>0</v>
      </c>
    </row>
    <row r="322" spans="1:12" s="1" customFormat="1" ht="12.75">
      <c r="A322" s="301"/>
      <c r="B322" s="301"/>
      <c r="C322" s="323"/>
      <c r="D322" s="168" t="s">
        <v>137</v>
      </c>
      <c r="E322" s="73" t="s">
        <v>138</v>
      </c>
      <c r="F322" s="58">
        <f t="shared" si="60"/>
        <v>0</v>
      </c>
      <c r="G322" s="58">
        <v>0</v>
      </c>
      <c r="H322" s="58">
        <v>0</v>
      </c>
      <c r="I322" s="60">
        <f t="shared" si="61"/>
        <v>0</v>
      </c>
      <c r="J322" s="60">
        <v>0</v>
      </c>
      <c r="K322" s="60">
        <v>0</v>
      </c>
      <c r="L322" s="58" t="str">
        <f t="shared" si="59"/>
        <v>0</v>
      </c>
    </row>
    <row r="323" spans="1:12" s="1" customFormat="1" ht="25.5">
      <c r="A323" s="301"/>
      <c r="B323" s="301"/>
      <c r="C323" s="323"/>
      <c r="D323" s="168" t="s">
        <v>170</v>
      </c>
      <c r="E323" s="97" t="s">
        <v>204</v>
      </c>
      <c r="F323" s="58">
        <f t="shared" si="60"/>
        <v>0</v>
      </c>
      <c r="G323" s="58">
        <v>0</v>
      </c>
      <c r="H323" s="58">
        <v>0</v>
      </c>
      <c r="I323" s="60">
        <f t="shared" si="61"/>
        <v>0</v>
      </c>
      <c r="J323" s="60">
        <v>0</v>
      </c>
      <c r="K323" s="60">
        <v>0</v>
      </c>
      <c r="L323" s="58" t="str">
        <f t="shared" si="59"/>
        <v>0</v>
      </c>
    </row>
    <row r="324" spans="1:12" s="1" customFormat="1" ht="12.75">
      <c r="A324" s="301"/>
      <c r="B324" s="301"/>
      <c r="C324" s="323"/>
      <c r="D324" s="168" t="s">
        <v>157</v>
      </c>
      <c r="E324" s="73" t="s">
        <v>161</v>
      </c>
      <c r="F324" s="58">
        <f t="shared" si="60"/>
        <v>0</v>
      </c>
      <c r="G324" s="58">
        <v>0</v>
      </c>
      <c r="H324" s="58">
        <v>0</v>
      </c>
      <c r="I324" s="60">
        <f t="shared" si="61"/>
        <v>0</v>
      </c>
      <c r="J324" s="60">
        <v>0</v>
      </c>
      <c r="K324" s="60">
        <v>0</v>
      </c>
      <c r="L324" s="58" t="str">
        <f t="shared" si="59"/>
        <v>0</v>
      </c>
    </row>
    <row r="325" spans="1:12" s="1" customFormat="1" ht="25.5">
      <c r="A325" s="301"/>
      <c r="B325" s="301"/>
      <c r="C325" s="323"/>
      <c r="D325" s="168" t="s">
        <v>158</v>
      </c>
      <c r="E325" s="85" t="s">
        <v>162</v>
      </c>
      <c r="F325" s="58">
        <f t="shared" si="60"/>
        <v>0</v>
      </c>
      <c r="G325" s="58">
        <v>0</v>
      </c>
      <c r="H325" s="58">
        <v>0</v>
      </c>
      <c r="I325" s="60">
        <f t="shared" si="61"/>
        <v>0</v>
      </c>
      <c r="J325" s="60">
        <v>0</v>
      </c>
      <c r="K325" s="60">
        <v>0</v>
      </c>
      <c r="L325" s="58" t="str">
        <f t="shared" si="59"/>
        <v>0</v>
      </c>
    </row>
    <row r="326" spans="1:12" s="1" customFormat="1" ht="25.5">
      <c r="A326" s="301"/>
      <c r="B326" s="301"/>
      <c r="C326" s="323"/>
      <c r="D326" s="168" t="s">
        <v>150</v>
      </c>
      <c r="E326" s="83" t="s">
        <v>151</v>
      </c>
      <c r="F326" s="58">
        <f t="shared" si="60"/>
        <v>0</v>
      </c>
      <c r="G326" s="58">
        <v>0</v>
      </c>
      <c r="H326" s="58">
        <v>0</v>
      </c>
      <c r="I326" s="60">
        <f t="shared" si="61"/>
        <v>0</v>
      </c>
      <c r="J326" s="60">
        <v>0</v>
      </c>
      <c r="K326" s="60">
        <v>0</v>
      </c>
      <c r="L326" s="58" t="str">
        <f t="shared" si="59"/>
        <v>0</v>
      </c>
    </row>
    <row r="327" spans="1:12" s="1" customFormat="1" ht="38.25">
      <c r="A327" s="301"/>
      <c r="B327" s="301"/>
      <c r="C327" s="324"/>
      <c r="D327" s="168" t="s">
        <v>159</v>
      </c>
      <c r="E327" s="85" t="s">
        <v>173</v>
      </c>
      <c r="F327" s="58">
        <f t="shared" si="60"/>
        <v>0</v>
      </c>
      <c r="G327" s="58">
        <v>0</v>
      </c>
      <c r="H327" s="58">
        <v>0</v>
      </c>
      <c r="I327" s="60">
        <f t="shared" si="61"/>
        <v>0</v>
      </c>
      <c r="J327" s="60">
        <v>0</v>
      </c>
      <c r="K327" s="60">
        <v>0</v>
      </c>
      <c r="L327" s="63">
        <f t="shared" ref="L327:L334" si="62">IFERROR(I328*100/F328,"0")</f>
        <v>93.922093750000002</v>
      </c>
    </row>
    <row r="328" spans="1:12" s="2" customFormat="1" ht="140.25">
      <c r="A328" s="301"/>
      <c r="B328" s="301"/>
      <c r="C328" s="62" t="s">
        <v>84</v>
      </c>
      <c r="D328" s="62"/>
      <c r="E328" s="18" t="s">
        <v>119</v>
      </c>
      <c r="F328" s="63">
        <f t="shared" si="60"/>
        <v>32000</v>
      </c>
      <c r="G328" s="63">
        <f>G329</f>
        <v>32000</v>
      </c>
      <c r="H328" s="63">
        <v>0</v>
      </c>
      <c r="I328" s="64">
        <f t="shared" si="61"/>
        <v>30055.07</v>
      </c>
      <c r="J328" s="64">
        <f>J329</f>
        <v>30055.07</v>
      </c>
      <c r="K328" s="64">
        <v>0</v>
      </c>
      <c r="L328" s="58">
        <f t="shared" si="62"/>
        <v>93.922093750000002</v>
      </c>
    </row>
    <row r="329" spans="1:12" s="1" customFormat="1" ht="24">
      <c r="A329" s="301"/>
      <c r="B329" s="301"/>
      <c r="C329" s="168"/>
      <c r="D329" s="168" t="s">
        <v>187</v>
      </c>
      <c r="E329" s="44" t="s">
        <v>190</v>
      </c>
      <c r="F329" s="58">
        <f t="shared" si="60"/>
        <v>32000</v>
      </c>
      <c r="G329" s="58">
        <v>32000</v>
      </c>
      <c r="H329" s="58">
        <v>0</v>
      </c>
      <c r="I329" s="60">
        <f t="shared" si="61"/>
        <v>30055.07</v>
      </c>
      <c r="J329" s="60">
        <v>30055.07</v>
      </c>
      <c r="K329" s="60">
        <v>0</v>
      </c>
      <c r="L329" s="63">
        <f t="shared" si="62"/>
        <v>87.924484848484852</v>
      </c>
    </row>
    <row r="330" spans="1:12" s="2" customFormat="1" ht="63.75">
      <c r="A330" s="301"/>
      <c r="B330" s="301"/>
      <c r="C330" s="62" t="s">
        <v>85</v>
      </c>
      <c r="D330" s="62"/>
      <c r="E330" s="68" t="s">
        <v>291</v>
      </c>
      <c r="F330" s="63">
        <f t="shared" si="60"/>
        <v>99000</v>
      </c>
      <c r="G330" s="63">
        <f>G331</f>
        <v>99000</v>
      </c>
      <c r="H330" s="63">
        <v>0</v>
      </c>
      <c r="I330" s="64">
        <f t="shared" si="61"/>
        <v>87045.24</v>
      </c>
      <c r="J330" s="64">
        <f>J331</f>
        <v>87045.24</v>
      </c>
      <c r="K330" s="64">
        <v>0</v>
      </c>
      <c r="L330" s="58">
        <f t="shared" si="62"/>
        <v>87.924484848484852</v>
      </c>
    </row>
    <row r="331" spans="1:12" s="1" customFormat="1" ht="12.75">
      <c r="A331" s="301"/>
      <c r="B331" s="301"/>
      <c r="C331" s="168"/>
      <c r="D331" s="168" t="s">
        <v>188</v>
      </c>
      <c r="E331" s="66" t="s">
        <v>189</v>
      </c>
      <c r="F331" s="58">
        <f t="shared" si="60"/>
        <v>99000</v>
      </c>
      <c r="G331" s="58">
        <v>99000</v>
      </c>
      <c r="H331" s="58">
        <v>0</v>
      </c>
      <c r="I331" s="60">
        <f t="shared" si="61"/>
        <v>87045.24</v>
      </c>
      <c r="J331" s="60">
        <v>87045.24</v>
      </c>
      <c r="K331" s="60">
        <v>0</v>
      </c>
      <c r="L331" s="63">
        <f>IFERROR(I331*100/F331,"0")</f>
        <v>87.924484848484852</v>
      </c>
    </row>
    <row r="332" spans="1:12" s="2" customFormat="1" ht="12.75">
      <c r="A332" s="301"/>
      <c r="B332" s="301"/>
      <c r="C332" s="62" t="s">
        <v>86</v>
      </c>
      <c r="D332" s="62"/>
      <c r="E332" s="17" t="s">
        <v>87</v>
      </c>
      <c r="F332" s="63">
        <f t="shared" si="60"/>
        <v>7950</v>
      </c>
      <c r="G332" s="63">
        <f>G333</f>
        <v>7950</v>
      </c>
      <c r="H332" s="63">
        <v>0</v>
      </c>
      <c r="I332" s="64">
        <f t="shared" si="61"/>
        <v>7487.18</v>
      </c>
      <c r="J332" s="64">
        <f>J333</f>
        <v>7487.18</v>
      </c>
      <c r="K332" s="64">
        <v>0</v>
      </c>
      <c r="L332" s="58">
        <f t="shared" si="62"/>
        <v>94.178364779874215</v>
      </c>
    </row>
    <row r="333" spans="1:12" s="1" customFormat="1" ht="12.75">
      <c r="A333" s="301"/>
      <c r="B333" s="301"/>
      <c r="C333" s="168"/>
      <c r="D333" s="168" t="s">
        <v>188</v>
      </c>
      <c r="E333" s="36" t="s">
        <v>189</v>
      </c>
      <c r="F333" s="58">
        <f t="shared" si="60"/>
        <v>7950</v>
      </c>
      <c r="G333" s="58">
        <v>7950</v>
      </c>
      <c r="H333" s="58">
        <v>0</v>
      </c>
      <c r="I333" s="60">
        <f t="shared" si="61"/>
        <v>7487.18</v>
      </c>
      <c r="J333" s="60">
        <v>7487.18</v>
      </c>
      <c r="K333" s="60">
        <v>0</v>
      </c>
      <c r="L333" s="63">
        <f>IFERROR(I333*100/F333,"0")</f>
        <v>94.178364779874215</v>
      </c>
    </row>
    <row r="334" spans="1:12" s="2" customFormat="1" ht="12.75">
      <c r="A334" s="301"/>
      <c r="B334" s="301"/>
      <c r="C334" s="62" t="s">
        <v>88</v>
      </c>
      <c r="D334" s="62"/>
      <c r="E334" s="17" t="s">
        <v>89</v>
      </c>
      <c r="F334" s="63">
        <f t="shared" si="60"/>
        <v>113200</v>
      </c>
      <c r="G334" s="63">
        <f>G335</f>
        <v>113200</v>
      </c>
      <c r="H334" s="63">
        <v>0</v>
      </c>
      <c r="I334" s="64">
        <f t="shared" si="61"/>
        <v>103235.46</v>
      </c>
      <c r="J334" s="64">
        <f>J335</f>
        <v>103235.46</v>
      </c>
      <c r="K334" s="64">
        <v>0</v>
      </c>
      <c r="L334" s="58">
        <f t="shared" si="62"/>
        <v>91.197402826855125</v>
      </c>
    </row>
    <row r="335" spans="1:12" s="1" customFormat="1" ht="12.75">
      <c r="A335" s="301"/>
      <c r="B335" s="301"/>
      <c r="C335" s="168"/>
      <c r="D335" s="168" t="s">
        <v>188</v>
      </c>
      <c r="E335" s="36" t="s">
        <v>189</v>
      </c>
      <c r="F335" s="58">
        <f t="shared" si="60"/>
        <v>113200</v>
      </c>
      <c r="G335" s="58">
        <v>113200</v>
      </c>
      <c r="H335" s="58">
        <v>0</v>
      </c>
      <c r="I335" s="60">
        <f t="shared" si="61"/>
        <v>103235.46</v>
      </c>
      <c r="J335" s="60">
        <v>103235.46</v>
      </c>
      <c r="K335" s="60">
        <v>0</v>
      </c>
      <c r="L335" s="63">
        <f>IFERROR(I335*100/F335,"0")</f>
        <v>91.197402826855125</v>
      </c>
    </row>
    <row r="336" spans="1:12" s="2" customFormat="1" ht="25.5">
      <c r="A336" s="301"/>
      <c r="B336" s="301"/>
      <c r="C336" s="62" t="s">
        <v>90</v>
      </c>
      <c r="D336" s="62"/>
      <c r="E336" s="17" t="s">
        <v>91</v>
      </c>
      <c r="F336" s="63">
        <f t="shared" si="60"/>
        <v>257364.34</v>
      </c>
      <c r="G336" s="63">
        <f>G337+G338+G339+G340+G341+G343+G344+G345+G346+G347+G348+G350+G351+G352+G342+G349</f>
        <v>257364.34</v>
      </c>
      <c r="H336" s="63">
        <f>SUM(H337:H352)</f>
        <v>0</v>
      </c>
      <c r="I336" s="64">
        <f t="shared" si="61"/>
        <v>240466.82</v>
      </c>
      <c r="J336" s="64">
        <f>J337+J338+J339+J340+J341+J343+J344+J345+J346+J347++J348+J350+J352+J342+J349</f>
        <v>240466.82</v>
      </c>
      <c r="K336" s="64">
        <f>SUM(K337:K352)</f>
        <v>0</v>
      </c>
      <c r="L336" s="58">
        <f t="shared" ref="L336:L367" si="63">IFERROR(J337*100/G337,IFERROR(K337*100/H337,"0"))</f>
        <v>100</v>
      </c>
    </row>
    <row r="337" spans="1:12" s="1" customFormat="1" ht="24">
      <c r="A337" s="301"/>
      <c r="B337" s="301"/>
      <c r="C337" s="302"/>
      <c r="D337" s="168" t="s">
        <v>165</v>
      </c>
      <c r="E337" s="39" t="s">
        <v>181</v>
      </c>
      <c r="F337" s="58">
        <f t="shared" si="60"/>
        <v>977.04</v>
      </c>
      <c r="G337" s="58">
        <v>977.04</v>
      </c>
      <c r="H337" s="58">
        <v>0</v>
      </c>
      <c r="I337" s="60">
        <f t="shared" si="61"/>
        <v>977.04</v>
      </c>
      <c r="J337" s="60">
        <v>977.04</v>
      </c>
      <c r="K337" s="60">
        <v>0</v>
      </c>
      <c r="L337" s="58">
        <f t="shared" si="63"/>
        <v>92.290209513023783</v>
      </c>
    </row>
    <row r="338" spans="1:12" s="1" customFormat="1" ht="24">
      <c r="A338" s="301"/>
      <c r="B338" s="301"/>
      <c r="C338" s="302"/>
      <c r="D338" s="168" t="s">
        <v>155</v>
      </c>
      <c r="E338" s="34" t="s">
        <v>236</v>
      </c>
      <c r="F338" s="58">
        <f t="shared" si="60"/>
        <v>176600</v>
      </c>
      <c r="G338" s="58">
        <v>176600</v>
      </c>
      <c r="H338" s="58">
        <v>0</v>
      </c>
      <c r="I338" s="60">
        <f t="shared" si="61"/>
        <v>162984.51</v>
      </c>
      <c r="J338" s="60">
        <v>162984.51</v>
      </c>
      <c r="K338" s="60">
        <v>0</v>
      </c>
      <c r="L338" s="58">
        <f t="shared" si="63"/>
        <v>100</v>
      </c>
    </row>
    <row r="339" spans="1:12" s="1" customFormat="1" ht="12.75">
      <c r="A339" s="301"/>
      <c r="B339" s="301"/>
      <c r="C339" s="302"/>
      <c r="D339" s="147" t="s">
        <v>156</v>
      </c>
      <c r="E339" s="34" t="s">
        <v>160</v>
      </c>
      <c r="F339" s="58">
        <f t="shared" si="60"/>
        <v>10376.56</v>
      </c>
      <c r="G339" s="58">
        <v>10376.56</v>
      </c>
      <c r="H339" s="58">
        <v>0</v>
      </c>
      <c r="I339" s="60">
        <f t="shared" si="61"/>
        <v>10376.56</v>
      </c>
      <c r="J339" s="60">
        <v>10376.56</v>
      </c>
      <c r="K339" s="60">
        <v>0</v>
      </c>
      <c r="L339" s="58">
        <f t="shared" si="63"/>
        <v>96.338999999999999</v>
      </c>
    </row>
    <row r="340" spans="1:12" s="1" customFormat="1" ht="24">
      <c r="A340" s="301"/>
      <c r="B340" s="301"/>
      <c r="C340" s="302"/>
      <c r="D340" s="147" t="s">
        <v>141</v>
      </c>
      <c r="E340" s="34" t="s">
        <v>142</v>
      </c>
      <c r="F340" s="58">
        <f t="shared" si="60"/>
        <v>30000</v>
      </c>
      <c r="G340" s="58">
        <v>30000</v>
      </c>
      <c r="H340" s="58">
        <v>0</v>
      </c>
      <c r="I340" s="60">
        <f t="shared" si="61"/>
        <v>28901.7</v>
      </c>
      <c r="J340" s="60">
        <v>28901.7</v>
      </c>
      <c r="K340" s="60">
        <v>0</v>
      </c>
      <c r="L340" s="58">
        <f t="shared" si="63"/>
        <v>83.562765957446814</v>
      </c>
    </row>
    <row r="341" spans="1:12" s="1" customFormat="1" ht="12.75">
      <c r="A341" s="301"/>
      <c r="B341" s="301"/>
      <c r="C341" s="302"/>
      <c r="D341" s="147" t="s">
        <v>143</v>
      </c>
      <c r="E341" s="34" t="s">
        <v>144</v>
      </c>
      <c r="F341" s="58">
        <f t="shared" si="60"/>
        <v>4700</v>
      </c>
      <c r="G341" s="58">
        <v>4700</v>
      </c>
      <c r="H341" s="58">
        <v>0</v>
      </c>
      <c r="I341" s="60">
        <f t="shared" si="61"/>
        <v>3927.45</v>
      </c>
      <c r="J341" s="60">
        <v>3927.45</v>
      </c>
      <c r="K341" s="60">
        <v>0</v>
      </c>
      <c r="L341" s="58">
        <f t="shared" si="63"/>
        <v>100</v>
      </c>
    </row>
    <row r="342" spans="1:12" s="1" customFormat="1" ht="12.75">
      <c r="A342" s="301"/>
      <c r="B342" s="301"/>
      <c r="C342" s="302"/>
      <c r="D342" s="147" t="s">
        <v>145</v>
      </c>
      <c r="E342" s="36" t="s">
        <v>146</v>
      </c>
      <c r="F342" s="58">
        <f t="shared" si="60"/>
        <v>560</v>
      </c>
      <c r="G342" s="58">
        <v>560</v>
      </c>
      <c r="H342" s="58">
        <v>0</v>
      </c>
      <c r="I342" s="60">
        <f t="shared" si="61"/>
        <v>560</v>
      </c>
      <c r="J342" s="60">
        <v>560</v>
      </c>
      <c r="K342" s="60">
        <v>0</v>
      </c>
      <c r="L342" s="58">
        <f t="shared" si="63"/>
        <v>99.973145539906099</v>
      </c>
    </row>
    <row r="343" spans="1:12" s="1" customFormat="1" ht="12.75">
      <c r="A343" s="301"/>
      <c r="B343" s="301"/>
      <c r="C343" s="302"/>
      <c r="D343" s="147" t="s">
        <v>147</v>
      </c>
      <c r="E343" s="36" t="s">
        <v>148</v>
      </c>
      <c r="F343" s="58">
        <f t="shared" si="60"/>
        <v>10650</v>
      </c>
      <c r="G343" s="58">
        <v>10650</v>
      </c>
      <c r="H343" s="58">
        <v>0</v>
      </c>
      <c r="I343" s="60">
        <f t="shared" si="61"/>
        <v>10647.14</v>
      </c>
      <c r="J343" s="60">
        <v>10647.14</v>
      </c>
      <c r="K343" s="60">
        <v>0</v>
      </c>
      <c r="L343" s="58">
        <f t="shared" si="63"/>
        <v>73.845555555555549</v>
      </c>
    </row>
    <row r="344" spans="1:12" s="1" customFormat="1" ht="12.75">
      <c r="A344" s="301"/>
      <c r="B344" s="301"/>
      <c r="C344" s="302"/>
      <c r="D344" s="147" t="s">
        <v>153</v>
      </c>
      <c r="E344" s="36" t="s">
        <v>154</v>
      </c>
      <c r="F344" s="58">
        <f t="shared" si="60"/>
        <v>1800</v>
      </c>
      <c r="G344" s="58">
        <v>1800</v>
      </c>
      <c r="H344" s="58">
        <v>0</v>
      </c>
      <c r="I344" s="60">
        <f t="shared" si="61"/>
        <v>1329.22</v>
      </c>
      <c r="J344" s="60">
        <v>1329.22</v>
      </c>
      <c r="K344" s="60">
        <v>0</v>
      </c>
      <c r="L344" s="58" t="str">
        <f>IFERROR(#REF!*100/#REF!,IFERROR(#REF!*100/#REF!,"0"))</f>
        <v>0</v>
      </c>
    </row>
    <row r="345" spans="1:12" s="1" customFormat="1" ht="12.75">
      <c r="A345" s="301"/>
      <c r="B345" s="301"/>
      <c r="C345" s="302"/>
      <c r="D345" s="168" t="s">
        <v>169</v>
      </c>
      <c r="E345" s="34" t="s">
        <v>172</v>
      </c>
      <c r="F345" s="58">
        <f t="shared" si="60"/>
        <v>140</v>
      </c>
      <c r="G345" s="58">
        <v>140</v>
      </c>
      <c r="H345" s="58">
        <v>0</v>
      </c>
      <c r="I345" s="60">
        <f t="shared" si="61"/>
        <v>140</v>
      </c>
      <c r="J345" s="60">
        <v>140</v>
      </c>
      <c r="K345" s="60">
        <v>0</v>
      </c>
      <c r="L345" s="58">
        <f t="shared" si="63"/>
        <v>99.97743504933716</v>
      </c>
    </row>
    <row r="346" spans="1:12" s="1" customFormat="1" ht="12.75">
      <c r="A346" s="301"/>
      <c r="B346" s="301"/>
      <c r="C346" s="302"/>
      <c r="D346" s="168" t="s">
        <v>137</v>
      </c>
      <c r="E346" s="34" t="s">
        <v>138</v>
      </c>
      <c r="F346" s="58">
        <f t="shared" si="60"/>
        <v>13738.12</v>
      </c>
      <c r="G346" s="58">
        <v>13738.12</v>
      </c>
      <c r="H346" s="58">
        <v>0</v>
      </c>
      <c r="I346" s="60">
        <f t="shared" si="61"/>
        <v>13735.02</v>
      </c>
      <c r="J346" s="60">
        <v>13735.02</v>
      </c>
      <c r="K346" s="60">
        <v>0</v>
      </c>
      <c r="L346" s="58">
        <f t="shared" si="63"/>
        <v>64.957499999999996</v>
      </c>
    </row>
    <row r="347" spans="1:12" s="1" customFormat="1" ht="24">
      <c r="A347" s="301"/>
      <c r="B347" s="301"/>
      <c r="C347" s="302"/>
      <c r="D347" s="168" t="s">
        <v>170</v>
      </c>
      <c r="E347" s="39" t="s">
        <v>210</v>
      </c>
      <c r="F347" s="58">
        <f t="shared" si="60"/>
        <v>1200</v>
      </c>
      <c r="G347" s="58">
        <v>1200</v>
      </c>
      <c r="H347" s="58">
        <v>0</v>
      </c>
      <c r="I347" s="60">
        <f t="shared" si="61"/>
        <v>779.49</v>
      </c>
      <c r="J347" s="60">
        <v>779.49</v>
      </c>
      <c r="K347" s="60">
        <v>0</v>
      </c>
      <c r="L347" s="58">
        <f t="shared" si="63"/>
        <v>82.415882352941182</v>
      </c>
    </row>
    <row r="348" spans="1:12" s="1" customFormat="1" ht="12.75">
      <c r="A348" s="301"/>
      <c r="B348" s="301"/>
      <c r="C348" s="302"/>
      <c r="D348" s="168" t="s">
        <v>157</v>
      </c>
      <c r="E348" s="34" t="s">
        <v>161</v>
      </c>
      <c r="F348" s="58">
        <f t="shared" si="60"/>
        <v>1700</v>
      </c>
      <c r="G348" s="58">
        <v>1700</v>
      </c>
      <c r="H348" s="58">
        <v>0</v>
      </c>
      <c r="I348" s="60">
        <f t="shared" si="61"/>
        <v>1401.07</v>
      </c>
      <c r="J348" s="60">
        <v>1401.07</v>
      </c>
      <c r="K348" s="60">
        <v>0</v>
      </c>
      <c r="L348" s="58">
        <f t="shared" si="63"/>
        <v>28.333333333333332</v>
      </c>
    </row>
    <row r="349" spans="1:12" s="1" customFormat="1" ht="12.75">
      <c r="A349" s="301"/>
      <c r="B349" s="301"/>
      <c r="C349" s="302"/>
      <c r="D349" s="168" t="s">
        <v>139</v>
      </c>
      <c r="E349" s="36" t="s">
        <v>132</v>
      </c>
      <c r="F349" s="58">
        <f t="shared" si="60"/>
        <v>300</v>
      </c>
      <c r="G349" s="58">
        <v>300</v>
      </c>
      <c r="H349" s="58">
        <v>0</v>
      </c>
      <c r="I349" s="60">
        <f t="shared" si="61"/>
        <v>85</v>
      </c>
      <c r="J349" s="60">
        <v>85</v>
      </c>
      <c r="K349" s="60">
        <v>0</v>
      </c>
      <c r="L349" s="58">
        <f t="shared" si="63"/>
        <v>100</v>
      </c>
    </row>
    <row r="350" spans="1:12" s="1" customFormat="1" ht="24">
      <c r="A350" s="301"/>
      <c r="B350" s="301"/>
      <c r="C350" s="302"/>
      <c r="D350" s="168" t="s">
        <v>158</v>
      </c>
      <c r="E350" s="39" t="s">
        <v>231</v>
      </c>
      <c r="F350" s="58">
        <f t="shared" si="60"/>
        <v>3403.22</v>
      </c>
      <c r="G350" s="58">
        <v>3403.22</v>
      </c>
      <c r="H350" s="58">
        <v>0</v>
      </c>
      <c r="I350" s="60">
        <f t="shared" si="61"/>
        <v>3403.22</v>
      </c>
      <c r="J350" s="60">
        <v>3403.22</v>
      </c>
      <c r="K350" s="60">
        <v>0</v>
      </c>
      <c r="L350" s="58" t="str">
        <f t="shared" si="63"/>
        <v>0</v>
      </c>
    </row>
    <row r="351" spans="1:12" s="1" customFormat="1" ht="24">
      <c r="A351" s="301"/>
      <c r="B351" s="301"/>
      <c r="C351" s="302"/>
      <c r="D351" s="168" t="s">
        <v>150</v>
      </c>
      <c r="E351" s="38" t="s">
        <v>151</v>
      </c>
      <c r="F351" s="58">
        <f t="shared" si="60"/>
        <v>0</v>
      </c>
      <c r="G351" s="58">
        <v>0</v>
      </c>
      <c r="H351" s="58">
        <v>0</v>
      </c>
      <c r="I351" s="60">
        <f t="shared" si="61"/>
        <v>0</v>
      </c>
      <c r="J351" s="60">
        <v>0</v>
      </c>
      <c r="K351" s="60">
        <v>0</v>
      </c>
      <c r="L351" s="58">
        <f t="shared" si="63"/>
        <v>100</v>
      </c>
    </row>
    <row r="352" spans="1:12" s="1" customFormat="1" ht="36">
      <c r="A352" s="301"/>
      <c r="B352" s="301"/>
      <c r="C352" s="302"/>
      <c r="D352" s="168" t="s">
        <v>159</v>
      </c>
      <c r="E352" s="39" t="s">
        <v>173</v>
      </c>
      <c r="F352" s="58">
        <f t="shared" si="60"/>
        <v>1219.4000000000001</v>
      </c>
      <c r="G352" s="58">
        <v>1219.4000000000001</v>
      </c>
      <c r="H352" s="58">
        <v>0</v>
      </c>
      <c r="I352" s="60">
        <f t="shared" si="61"/>
        <v>1219.4000000000001</v>
      </c>
      <c r="J352" s="60">
        <v>1219.4000000000001</v>
      </c>
      <c r="K352" s="60">
        <v>0</v>
      </c>
      <c r="L352" s="63">
        <f t="shared" ref="L352:L354" si="64">IFERROR(I353*100/F353,"0")</f>
        <v>82.920492106910601</v>
      </c>
    </row>
    <row r="353" spans="1:12" s="2" customFormat="1" ht="38.25">
      <c r="A353" s="301"/>
      <c r="B353" s="301"/>
      <c r="C353" s="62" t="s">
        <v>92</v>
      </c>
      <c r="D353" s="62"/>
      <c r="E353" s="111" t="s">
        <v>250</v>
      </c>
      <c r="F353" s="63">
        <f t="shared" si="60"/>
        <v>63223.66</v>
      </c>
      <c r="G353" s="63">
        <f>G354+G355+G356+G357+G358+G359</f>
        <v>63223.66</v>
      </c>
      <c r="H353" s="63">
        <f>SUM(H356:H358)</f>
        <v>0</v>
      </c>
      <c r="I353" s="64">
        <f t="shared" si="61"/>
        <v>52425.37</v>
      </c>
      <c r="J353" s="64">
        <f>J354+J355+J356+J357+J358+J359</f>
        <v>52425.37</v>
      </c>
      <c r="K353" s="64">
        <f>SUM(K356:K358)</f>
        <v>0</v>
      </c>
      <c r="L353" s="58">
        <f t="shared" si="64"/>
        <v>73.690823906803999</v>
      </c>
    </row>
    <row r="354" spans="1:12" s="2" customFormat="1" ht="24">
      <c r="A354" s="301"/>
      <c r="B354" s="301"/>
      <c r="C354" s="357"/>
      <c r="D354" s="168" t="s">
        <v>155</v>
      </c>
      <c r="E354" s="34" t="s">
        <v>236</v>
      </c>
      <c r="F354" s="58">
        <f>G354</f>
        <v>23692</v>
      </c>
      <c r="G354" s="58">
        <v>23692</v>
      </c>
      <c r="H354" s="58">
        <v>0</v>
      </c>
      <c r="I354" s="60">
        <f>J354</f>
        <v>17458.830000000002</v>
      </c>
      <c r="J354" s="60">
        <v>17458.830000000002</v>
      </c>
      <c r="K354" s="60">
        <v>0</v>
      </c>
      <c r="L354" s="58">
        <f t="shared" si="64"/>
        <v>97.132142857142853</v>
      </c>
    </row>
    <row r="355" spans="1:12" s="2" customFormat="1" ht="12.75">
      <c r="A355" s="301"/>
      <c r="B355" s="301"/>
      <c r="C355" s="333"/>
      <c r="D355" s="168" t="s">
        <v>156</v>
      </c>
      <c r="E355" s="34" t="s">
        <v>160</v>
      </c>
      <c r="F355" s="58">
        <f>G355</f>
        <v>1400</v>
      </c>
      <c r="G355" s="58">
        <v>1400</v>
      </c>
      <c r="H355" s="58">
        <v>0</v>
      </c>
      <c r="I355" s="60">
        <f>J355</f>
        <v>1359.85</v>
      </c>
      <c r="J355" s="60">
        <v>1359.85</v>
      </c>
      <c r="K355" s="60">
        <v>0</v>
      </c>
      <c r="L355" s="58">
        <f t="shared" si="63"/>
        <v>88.553548387096768</v>
      </c>
    </row>
    <row r="356" spans="1:12" s="1" customFormat="1" ht="24">
      <c r="A356" s="301"/>
      <c r="B356" s="301"/>
      <c r="C356" s="333"/>
      <c r="D356" s="168" t="s">
        <v>141</v>
      </c>
      <c r="E356" s="34" t="s">
        <v>142</v>
      </c>
      <c r="F356" s="58">
        <f t="shared" si="60"/>
        <v>9300</v>
      </c>
      <c r="G356" s="58">
        <v>9300</v>
      </c>
      <c r="H356" s="58">
        <v>0</v>
      </c>
      <c r="I356" s="60">
        <f t="shared" si="61"/>
        <v>8235.48</v>
      </c>
      <c r="J356" s="60">
        <v>8235.48</v>
      </c>
      <c r="K356" s="60">
        <v>0</v>
      </c>
      <c r="L356" s="58">
        <f t="shared" si="63"/>
        <v>56.362499999999997</v>
      </c>
    </row>
    <row r="357" spans="1:12" s="1" customFormat="1" ht="12.75">
      <c r="A357" s="301"/>
      <c r="B357" s="301"/>
      <c r="C357" s="333"/>
      <c r="D357" s="168" t="s">
        <v>143</v>
      </c>
      <c r="E357" s="34" t="s">
        <v>144</v>
      </c>
      <c r="F357" s="58">
        <f t="shared" si="60"/>
        <v>1200</v>
      </c>
      <c r="G357" s="58">
        <v>1200</v>
      </c>
      <c r="H357" s="58">
        <v>0</v>
      </c>
      <c r="I357" s="60">
        <f t="shared" si="61"/>
        <v>676.35</v>
      </c>
      <c r="J357" s="60">
        <v>676.35</v>
      </c>
      <c r="K357" s="60">
        <v>0</v>
      </c>
      <c r="L357" s="58">
        <f t="shared" si="63"/>
        <v>88.895107010511992</v>
      </c>
    </row>
    <row r="358" spans="1:12" s="1" customFormat="1" ht="12.75">
      <c r="A358" s="301"/>
      <c r="B358" s="301"/>
      <c r="C358" s="333"/>
      <c r="D358" s="168" t="s">
        <v>145</v>
      </c>
      <c r="E358" s="36" t="s">
        <v>146</v>
      </c>
      <c r="F358" s="58">
        <f t="shared" si="60"/>
        <v>26446</v>
      </c>
      <c r="G358" s="58">
        <v>26446</v>
      </c>
      <c r="H358" s="58">
        <v>0</v>
      </c>
      <c r="I358" s="60">
        <f t="shared" si="61"/>
        <v>23509.200000000001</v>
      </c>
      <c r="J358" s="60">
        <v>23509.200000000001</v>
      </c>
      <c r="K358" s="60">
        <v>0</v>
      </c>
      <c r="L358" s="58">
        <f t="shared" si="63"/>
        <v>100</v>
      </c>
    </row>
    <row r="359" spans="1:12" s="1" customFormat="1" ht="24">
      <c r="A359" s="301"/>
      <c r="B359" s="301"/>
      <c r="C359" s="358"/>
      <c r="D359" s="168" t="s">
        <v>158</v>
      </c>
      <c r="E359" s="39" t="s">
        <v>231</v>
      </c>
      <c r="F359" s="58">
        <f t="shared" si="60"/>
        <v>1185.6600000000001</v>
      </c>
      <c r="G359" s="58">
        <v>1185.6600000000001</v>
      </c>
      <c r="H359" s="58">
        <v>0</v>
      </c>
      <c r="I359" s="60">
        <f t="shared" si="61"/>
        <v>1185.6600000000001</v>
      </c>
      <c r="J359" s="60">
        <v>1185.6600000000001</v>
      </c>
      <c r="K359" s="60">
        <v>0</v>
      </c>
      <c r="L359" s="63">
        <f t="shared" si="63"/>
        <v>98.329404761904769</v>
      </c>
    </row>
    <row r="360" spans="1:12" s="2" customFormat="1" ht="25.5">
      <c r="A360" s="301"/>
      <c r="B360" s="301"/>
      <c r="C360" s="169" t="s">
        <v>221</v>
      </c>
      <c r="D360" s="62"/>
      <c r="E360" s="91" t="s">
        <v>238</v>
      </c>
      <c r="F360" s="63">
        <f>G360</f>
        <v>84000</v>
      </c>
      <c r="G360" s="63">
        <f>G361+G362</f>
        <v>84000</v>
      </c>
      <c r="H360" s="63">
        <f t="shared" ref="H360:K360" si="65">H361+H362</f>
        <v>0</v>
      </c>
      <c r="I360" s="63">
        <f t="shared" si="65"/>
        <v>82596.7</v>
      </c>
      <c r="J360" s="63">
        <f t="shared" si="65"/>
        <v>82596.7</v>
      </c>
      <c r="K360" s="63">
        <f t="shared" si="65"/>
        <v>0</v>
      </c>
      <c r="L360" s="58">
        <f t="shared" si="63"/>
        <v>99.983783783783778</v>
      </c>
    </row>
    <row r="361" spans="1:12" s="1" customFormat="1" ht="12.75">
      <c r="A361" s="301"/>
      <c r="B361" s="301"/>
      <c r="C361" s="357"/>
      <c r="D361" s="168" t="s">
        <v>188</v>
      </c>
      <c r="E361" s="36" t="s">
        <v>189</v>
      </c>
      <c r="F361" s="58">
        <f>G361</f>
        <v>33300</v>
      </c>
      <c r="G361" s="58">
        <v>33300</v>
      </c>
      <c r="H361" s="58">
        <v>0</v>
      </c>
      <c r="I361" s="60">
        <f>J361</f>
        <v>33294.6</v>
      </c>
      <c r="J361" s="60">
        <v>33294.6</v>
      </c>
      <c r="K361" s="60">
        <v>0</v>
      </c>
      <c r="L361" s="58">
        <f t="shared" si="63"/>
        <v>97.242800788954639</v>
      </c>
    </row>
    <row r="362" spans="1:12" s="1" customFormat="1" ht="12.75">
      <c r="A362" s="301"/>
      <c r="B362" s="301"/>
      <c r="C362" s="358"/>
      <c r="D362" s="168" t="s">
        <v>137</v>
      </c>
      <c r="E362" s="34" t="s">
        <v>138</v>
      </c>
      <c r="F362" s="58">
        <f>G362</f>
        <v>50700</v>
      </c>
      <c r="G362" s="58">
        <v>50700</v>
      </c>
      <c r="H362" s="58">
        <v>0</v>
      </c>
      <c r="I362" s="60">
        <f>J362</f>
        <v>49302.1</v>
      </c>
      <c r="J362" s="60">
        <v>49302.1</v>
      </c>
      <c r="K362" s="60">
        <v>0</v>
      </c>
      <c r="L362" s="63" t="str">
        <f t="shared" si="63"/>
        <v>0</v>
      </c>
    </row>
    <row r="363" spans="1:12" s="48" customFormat="1" ht="25.5">
      <c r="A363" s="301"/>
      <c r="B363" s="301"/>
      <c r="C363" s="113" t="s">
        <v>264</v>
      </c>
      <c r="D363" s="107"/>
      <c r="E363" s="87" t="s">
        <v>268</v>
      </c>
      <c r="F363" s="63">
        <f>G363+H363</f>
        <v>0</v>
      </c>
      <c r="G363" s="63">
        <f>G364</f>
        <v>0</v>
      </c>
      <c r="H363" s="63">
        <v>0</v>
      </c>
      <c r="I363" s="63">
        <f>J363+K363</f>
        <v>0</v>
      </c>
      <c r="J363" s="63">
        <f>J364</f>
        <v>0</v>
      </c>
      <c r="K363" s="63">
        <f>K364</f>
        <v>0</v>
      </c>
      <c r="L363" s="58" t="str">
        <f t="shared" si="63"/>
        <v>0</v>
      </c>
    </row>
    <row r="364" spans="1:12" s="31" customFormat="1" ht="12.75">
      <c r="A364" s="301"/>
      <c r="B364" s="301"/>
      <c r="C364" s="107"/>
      <c r="D364" s="76" t="s">
        <v>188</v>
      </c>
      <c r="E364" s="88" t="s">
        <v>189</v>
      </c>
      <c r="F364" s="58">
        <f>G364</f>
        <v>0</v>
      </c>
      <c r="G364" s="58">
        <v>0</v>
      </c>
      <c r="H364" s="58">
        <v>0</v>
      </c>
      <c r="I364" s="58">
        <f>J364</f>
        <v>0</v>
      </c>
      <c r="J364" s="58">
        <v>0</v>
      </c>
      <c r="K364" s="58">
        <v>0</v>
      </c>
      <c r="L364" s="63">
        <f t="shared" ref="L364" si="66">IFERROR(I365*100/F365,"0")</f>
        <v>92.106666666666669</v>
      </c>
    </row>
    <row r="365" spans="1:12" s="2" customFormat="1" ht="12.75">
      <c r="A365" s="301"/>
      <c r="B365" s="301"/>
      <c r="C365" s="62" t="s">
        <v>93</v>
      </c>
      <c r="D365" s="62"/>
      <c r="E365" s="17" t="s">
        <v>109</v>
      </c>
      <c r="F365" s="63">
        <f t="shared" si="60"/>
        <v>1500</v>
      </c>
      <c r="G365" s="63">
        <f>G366+G367+G368</f>
        <v>1500</v>
      </c>
      <c r="H365" s="63">
        <f>SUM(H366:H368)</f>
        <v>0</v>
      </c>
      <c r="I365" s="64">
        <f t="shared" si="61"/>
        <v>1381.6</v>
      </c>
      <c r="J365" s="64">
        <f>J366+J367+J368</f>
        <v>1381.6</v>
      </c>
      <c r="K365" s="64">
        <f>SUM(K366:K368)</f>
        <v>0</v>
      </c>
      <c r="L365" s="58">
        <f t="shared" si="63"/>
        <v>92.106666666666669</v>
      </c>
    </row>
    <row r="366" spans="1:12" s="1" customFormat="1" ht="12.75">
      <c r="A366" s="301"/>
      <c r="B366" s="301"/>
      <c r="C366" s="302"/>
      <c r="D366" s="168" t="s">
        <v>188</v>
      </c>
      <c r="E366" s="36" t="s">
        <v>189</v>
      </c>
      <c r="F366" s="58">
        <f t="shared" si="60"/>
        <v>1500</v>
      </c>
      <c r="G366" s="58">
        <v>1500</v>
      </c>
      <c r="H366" s="58">
        <v>0</v>
      </c>
      <c r="I366" s="60">
        <f t="shared" si="61"/>
        <v>1381.6</v>
      </c>
      <c r="J366" s="60">
        <v>1381.6</v>
      </c>
      <c r="K366" s="60">
        <v>0</v>
      </c>
      <c r="L366" s="58" t="str">
        <f t="shared" si="63"/>
        <v>0</v>
      </c>
    </row>
    <row r="367" spans="1:12" s="1" customFormat="1" ht="25.5">
      <c r="A367" s="301"/>
      <c r="B367" s="301"/>
      <c r="C367" s="302"/>
      <c r="D367" s="168" t="s">
        <v>147</v>
      </c>
      <c r="E367" s="66" t="s">
        <v>148</v>
      </c>
      <c r="F367" s="58">
        <f t="shared" si="60"/>
        <v>0</v>
      </c>
      <c r="G367" s="58">
        <v>0</v>
      </c>
      <c r="H367" s="58">
        <v>0</v>
      </c>
      <c r="I367" s="60">
        <f t="shared" si="61"/>
        <v>0</v>
      </c>
      <c r="J367" s="60">
        <v>0</v>
      </c>
      <c r="K367" s="60">
        <v>0</v>
      </c>
      <c r="L367" s="58" t="str">
        <f t="shared" si="63"/>
        <v>0</v>
      </c>
    </row>
    <row r="368" spans="1:12" s="1" customFormat="1" ht="12.75">
      <c r="A368" s="301"/>
      <c r="B368" s="301"/>
      <c r="C368" s="302"/>
      <c r="D368" s="168" t="s">
        <v>137</v>
      </c>
      <c r="E368" s="73" t="s">
        <v>138</v>
      </c>
      <c r="F368" s="58">
        <f t="shared" si="60"/>
        <v>0</v>
      </c>
      <c r="G368" s="58">
        <v>0</v>
      </c>
      <c r="H368" s="58">
        <v>0</v>
      </c>
      <c r="I368" s="60">
        <f t="shared" si="61"/>
        <v>0</v>
      </c>
      <c r="J368" s="60">
        <v>0</v>
      </c>
      <c r="K368" s="60">
        <v>0</v>
      </c>
      <c r="L368" s="57">
        <f>IFERROR(I369*100/F369,"0")</f>
        <v>100</v>
      </c>
    </row>
    <row r="369" spans="1:12" s="1" customFormat="1" ht="38.25">
      <c r="A369" s="114" t="s">
        <v>70</v>
      </c>
      <c r="B369" s="114" t="s">
        <v>97</v>
      </c>
      <c r="C369" s="82"/>
      <c r="D369" s="82"/>
      <c r="E369" s="103" t="s">
        <v>292</v>
      </c>
      <c r="F369" s="57">
        <f>G369</f>
        <v>1777.44</v>
      </c>
      <c r="G369" s="58">
        <f>G370</f>
        <v>1777.44</v>
      </c>
      <c r="H369" s="58">
        <f>H370</f>
        <v>0</v>
      </c>
      <c r="I369" s="59">
        <f>J369</f>
        <v>1777.44</v>
      </c>
      <c r="J369" s="60">
        <f>J370</f>
        <v>1777.44</v>
      </c>
      <c r="K369" s="60">
        <f>K370</f>
        <v>0</v>
      </c>
      <c r="L369" s="63">
        <f t="shared" ref="L369" si="67">IFERROR(I370*100/F370,"0")</f>
        <v>100</v>
      </c>
    </row>
    <row r="370" spans="1:12" s="2" customFormat="1" ht="51">
      <c r="A370" s="359"/>
      <c r="B370" s="359"/>
      <c r="C370" s="62" t="s">
        <v>98</v>
      </c>
      <c r="D370" s="62"/>
      <c r="E370" s="157" t="s">
        <v>249</v>
      </c>
      <c r="F370" s="63">
        <f>G370+H370</f>
        <v>1777.44</v>
      </c>
      <c r="G370" s="63">
        <f>SUM(G371)</f>
        <v>1777.44</v>
      </c>
      <c r="H370" s="63">
        <f>SUM(H371)</f>
        <v>0</v>
      </c>
      <c r="I370" s="64">
        <f>J370+K370</f>
        <v>1777.44</v>
      </c>
      <c r="J370" s="64">
        <f>J371</f>
        <v>1777.44</v>
      </c>
      <c r="K370" s="64">
        <f>SUM(K371)</f>
        <v>0</v>
      </c>
      <c r="L370" s="58">
        <f t="shared" ref="L370" si="68">IFERROR(J371*100/G371,IFERROR(K371*100/H371,"0"))</f>
        <v>100</v>
      </c>
    </row>
    <row r="371" spans="1:12" s="1" customFormat="1" ht="72">
      <c r="A371" s="359"/>
      <c r="B371" s="359"/>
      <c r="C371" s="168"/>
      <c r="D371" s="168" t="s">
        <v>191</v>
      </c>
      <c r="E371" s="36" t="s">
        <v>259</v>
      </c>
      <c r="F371" s="58">
        <f>G371</f>
        <v>1777.44</v>
      </c>
      <c r="G371" s="58">
        <v>1777.44</v>
      </c>
      <c r="H371" s="58">
        <v>0</v>
      </c>
      <c r="I371" s="60">
        <f>J371</f>
        <v>1777.44</v>
      </c>
      <c r="J371" s="60">
        <v>1777.44</v>
      </c>
      <c r="K371" s="60">
        <v>0</v>
      </c>
      <c r="L371" s="57">
        <f>IFERROR(I372*100/F372,"0")</f>
        <v>80.413936317489615</v>
      </c>
    </row>
    <row r="372" spans="1:12" s="1" customFormat="1" ht="25.5">
      <c r="A372" s="114" t="s">
        <v>79</v>
      </c>
      <c r="B372" s="114" t="s">
        <v>100</v>
      </c>
      <c r="C372" s="81"/>
      <c r="D372" s="82"/>
      <c r="E372" s="103" t="s">
        <v>120</v>
      </c>
      <c r="F372" s="57">
        <f>F373+F375</f>
        <v>86680</v>
      </c>
      <c r="G372" s="58">
        <f>G373+G375</f>
        <v>86680</v>
      </c>
      <c r="H372" s="58">
        <f t="shared" ref="H372:J372" si="69">H373+H375</f>
        <v>0</v>
      </c>
      <c r="I372" s="57">
        <f t="shared" si="69"/>
        <v>69702.8</v>
      </c>
      <c r="J372" s="58">
        <f t="shared" si="69"/>
        <v>69702.8</v>
      </c>
      <c r="K372" s="60">
        <f t="shared" ref="K372" si="70">K373</f>
        <v>0</v>
      </c>
      <c r="L372" s="63">
        <f t="shared" ref="L372" si="71">IFERROR(I373*100/F373,"0")</f>
        <v>77.266738082485276</v>
      </c>
    </row>
    <row r="373" spans="1:12" s="2" customFormat="1" ht="38.25">
      <c r="A373" s="307"/>
      <c r="B373" s="307"/>
      <c r="C373" s="61" t="s">
        <v>101</v>
      </c>
      <c r="D373" s="62"/>
      <c r="E373" s="17" t="s">
        <v>239</v>
      </c>
      <c r="F373" s="63">
        <f>G373</f>
        <v>74680</v>
      </c>
      <c r="G373" s="63">
        <v>74680</v>
      </c>
      <c r="H373" s="63">
        <f>SUM(H374)</f>
        <v>0</v>
      </c>
      <c r="I373" s="64">
        <f>J373</f>
        <v>57702.8</v>
      </c>
      <c r="J373" s="64">
        <v>57702.8</v>
      </c>
      <c r="K373" s="64">
        <f>SUM(K374)</f>
        <v>0</v>
      </c>
      <c r="L373" s="58">
        <f t="shared" ref="L373:L401" si="72">IFERROR(J374*100/G374,IFERROR(K374*100/H374,"0"))</f>
        <v>77.266738082485276</v>
      </c>
    </row>
    <row r="374" spans="1:12" s="1" customFormat="1" ht="12.75">
      <c r="A374" s="308"/>
      <c r="B374" s="308"/>
      <c r="C374" s="163"/>
      <c r="D374" s="169" t="s">
        <v>196</v>
      </c>
      <c r="E374" s="36" t="s">
        <v>133</v>
      </c>
      <c r="F374" s="58">
        <f>G374</f>
        <v>74680</v>
      </c>
      <c r="G374" s="58">
        <v>74680</v>
      </c>
      <c r="H374" s="58">
        <v>0</v>
      </c>
      <c r="I374" s="60">
        <f>J374</f>
        <v>57702.8</v>
      </c>
      <c r="J374" s="60">
        <v>57702.8</v>
      </c>
      <c r="K374" s="60">
        <v>0</v>
      </c>
      <c r="L374" s="63">
        <f t="shared" si="72"/>
        <v>100</v>
      </c>
    </row>
    <row r="375" spans="1:12" s="1" customFormat="1" ht="38.25">
      <c r="A375" s="308"/>
      <c r="B375" s="308"/>
      <c r="C375" s="163" t="s">
        <v>222</v>
      </c>
      <c r="D375" s="169"/>
      <c r="E375" s="17" t="s">
        <v>240</v>
      </c>
      <c r="F375" s="63">
        <f t="shared" ref="F375:K375" si="73">F376</f>
        <v>12000</v>
      </c>
      <c r="G375" s="63">
        <f t="shared" si="73"/>
        <v>12000</v>
      </c>
      <c r="H375" s="63">
        <f t="shared" si="73"/>
        <v>0</v>
      </c>
      <c r="I375" s="64">
        <f t="shared" si="73"/>
        <v>12000</v>
      </c>
      <c r="J375" s="64">
        <f t="shared" si="73"/>
        <v>12000</v>
      </c>
      <c r="K375" s="64">
        <f t="shared" si="73"/>
        <v>0</v>
      </c>
      <c r="L375" s="58">
        <f t="shared" si="72"/>
        <v>100</v>
      </c>
    </row>
    <row r="376" spans="1:12" s="1" customFormat="1" ht="12.75">
      <c r="A376" s="326"/>
      <c r="B376" s="326"/>
      <c r="C376" s="163"/>
      <c r="D376" s="169" t="s">
        <v>196</v>
      </c>
      <c r="E376" s="36" t="s">
        <v>133</v>
      </c>
      <c r="F376" s="58">
        <f>G376</f>
        <v>12000</v>
      </c>
      <c r="G376" s="58">
        <v>12000</v>
      </c>
      <c r="H376" s="58">
        <v>0</v>
      </c>
      <c r="I376" s="60">
        <f>J376</f>
        <v>12000</v>
      </c>
      <c r="J376" s="60">
        <v>12000</v>
      </c>
      <c r="K376" s="60">
        <v>0</v>
      </c>
      <c r="L376" s="57">
        <f t="shared" si="72"/>
        <v>95.701936658479426</v>
      </c>
    </row>
    <row r="377" spans="1:12" s="1" customFormat="1" ht="12.75">
      <c r="A377" s="170" t="s">
        <v>96</v>
      </c>
      <c r="B377" s="170" t="s">
        <v>223</v>
      </c>
      <c r="C377" s="174"/>
      <c r="D377" s="113"/>
      <c r="E377" s="118" t="s">
        <v>241</v>
      </c>
      <c r="F377" s="57">
        <f t="shared" ref="F377:K377" si="74">F378+F390+F404+F406+F415+F417</f>
        <v>3606418</v>
      </c>
      <c r="G377" s="58">
        <f t="shared" si="74"/>
        <v>3606418</v>
      </c>
      <c r="H377" s="58">
        <f t="shared" si="74"/>
        <v>0</v>
      </c>
      <c r="I377" s="57">
        <f t="shared" si="74"/>
        <v>3451411.8700000006</v>
      </c>
      <c r="J377" s="58">
        <f t="shared" si="74"/>
        <v>3451411.8700000006</v>
      </c>
      <c r="K377" s="58">
        <f t="shared" si="74"/>
        <v>0</v>
      </c>
      <c r="L377" s="63">
        <f t="shared" si="72"/>
        <v>93.401493123772099</v>
      </c>
    </row>
    <row r="378" spans="1:12" s="1" customFormat="1" ht="25.5">
      <c r="A378" s="307"/>
      <c r="B378" s="307"/>
      <c r="C378" s="174" t="s">
        <v>225</v>
      </c>
      <c r="D378" s="113"/>
      <c r="E378" s="91" t="s">
        <v>242</v>
      </c>
      <c r="F378" s="63">
        <f>G378+H378</f>
        <v>2036000</v>
      </c>
      <c r="G378" s="63">
        <f>G379+G380+G381+G382+G383+G384+G385+G386+G387+G388+G389</f>
        <v>2036000</v>
      </c>
      <c r="H378" s="63">
        <f t="shared" ref="H378" si="75">H379+H380+H381+H382+H383+H384+H385+H387+H389</f>
        <v>0</v>
      </c>
      <c r="I378" s="63">
        <f>J378+K378</f>
        <v>1901654.4</v>
      </c>
      <c r="J378" s="64">
        <f>J379+J380+J381+J382+J383+J384+J385+J387+J389+J386+J388</f>
        <v>1901654.4</v>
      </c>
      <c r="K378" s="64">
        <f>K379+K380+K381+K382+K383+K384+K385+K387+K389</f>
        <v>0</v>
      </c>
      <c r="L378" s="58">
        <f t="shared" si="72"/>
        <v>93.409300920806629</v>
      </c>
    </row>
    <row r="379" spans="1:12" s="1" customFormat="1" ht="12.75">
      <c r="A379" s="308"/>
      <c r="B379" s="308"/>
      <c r="C379" s="316"/>
      <c r="D379" s="176" t="s">
        <v>188</v>
      </c>
      <c r="E379" s="36" t="s">
        <v>189</v>
      </c>
      <c r="F379" s="58">
        <f>G379</f>
        <v>2003135</v>
      </c>
      <c r="G379" s="58">
        <v>2003135</v>
      </c>
      <c r="H379" s="58">
        <v>0</v>
      </c>
      <c r="I379" s="60">
        <f>J379</f>
        <v>1871114.4</v>
      </c>
      <c r="J379" s="60">
        <v>1871114.4</v>
      </c>
      <c r="K379" s="60">
        <v>0</v>
      </c>
      <c r="L379" s="58">
        <f t="shared" si="72"/>
        <v>89.78414895369913</v>
      </c>
    </row>
    <row r="380" spans="1:12" s="1" customFormat="1" ht="24">
      <c r="A380" s="308"/>
      <c r="B380" s="308"/>
      <c r="C380" s="317"/>
      <c r="D380" s="176" t="s">
        <v>155</v>
      </c>
      <c r="E380" s="34" t="s">
        <v>236</v>
      </c>
      <c r="F380" s="58">
        <f t="shared" ref="F380:F389" si="76">G380</f>
        <v>22758.75</v>
      </c>
      <c r="G380" s="58">
        <v>22758.75</v>
      </c>
      <c r="H380" s="58">
        <v>0</v>
      </c>
      <c r="I380" s="60">
        <f t="shared" ref="I380:I389" si="77">J380</f>
        <v>20433.75</v>
      </c>
      <c r="J380" s="60">
        <v>20433.75</v>
      </c>
      <c r="K380" s="60">
        <v>0</v>
      </c>
      <c r="L380" s="58">
        <f t="shared" si="72"/>
        <v>100</v>
      </c>
    </row>
    <row r="381" spans="1:12" s="1" customFormat="1" ht="12.75">
      <c r="A381" s="308"/>
      <c r="B381" s="308"/>
      <c r="C381" s="317"/>
      <c r="D381" s="176" t="s">
        <v>156</v>
      </c>
      <c r="E381" s="34" t="s">
        <v>160</v>
      </c>
      <c r="F381" s="58">
        <f t="shared" si="76"/>
        <v>945.32</v>
      </c>
      <c r="G381" s="58">
        <v>945.32</v>
      </c>
      <c r="H381" s="58">
        <v>0</v>
      </c>
      <c r="I381" s="60">
        <f t="shared" si="77"/>
        <v>945.32</v>
      </c>
      <c r="J381" s="60">
        <v>945.32</v>
      </c>
      <c r="K381" s="60">
        <v>0</v>
      </c>
      <c r="L381" s="58">
        <f t="shared" si="72"/>
        <v>100</v>
      </c>
    </row>
    <row r="382" spans="1:12" s="1" customFormat="1" ht="24">
      <c r="A382" s="308"/>
      <c r="B382" s="308"/>
      <c r="C382" s="317"/>
      <c r="D382" s="176" t="s">
        <v>141</v>
      </c>
      <c r="E382" s="34" t="s">
        <v>142</v>
      </c>
      <c r="F382" s="58">
        <f t="shared" si="76"/>
        <v>3428.51</v>
      </c>
      <c r="G382" s="58">
        <v>3428.51</v>
      </c>
      <c r="H382" s="58">
        <v>0</v>
      </c>
      <c r="I382" s="60">
        <f t="shared" si="77"/>
        <v>3428.51</v>
      </c>
      <c r="J382" s="60">
        <v>3428.51</v>
      </c>
      <c r="K382" s="60">
        <v>0</v>
      </c>
      <c r="L382" s="58">
        <f t="shared" si="72"/>
        <v>100</v>
      </c>
    </row>
    <row r="383" spans="1:12" s="1" customFormat="1" ht="12.75">
      <c r="A383" s="308"/>
      <c r="B383" s="308"/>
      <c r="C383" s="317"/>
      <c r="D383" s="176" t="s">
        <v>143</v>
      </c>
      <c r="E383" s="34" t="s">
        <v>144</v>
      </c>
      <c r="F383" s="58">
        <f t="shared" si="76"/>
        <v>467.42</v>
      </c>
      <c r="G383" s="58">
        <v>467.42</v>
      </c>
      <c r="H383" s="58">
        <v>0</v>
      </c>
      <c r="I383" s="60">
        <f t="shared" si="77"/>
        <v>467.42</v>
      </c>
      <c r="J383" s="60">
        <v>467.42</v>
      </c>
      <c r="K383" s="60">
        <v>0</v>
      </c>
      <c r="L383" s="58" t="str">
        <f t="shared" si="72"/>
        <v>0</v>
      </c>
    </row>
    <row r="384" spans="1:12" s="1" customFormat="1" ht="12.75">
      <c r="A384" s="308"/>
      <c r="B384" s="308"/>
      <c r="C384" s="317"/>
      <c r="D384" s="76" t="s">
        <v>145</v>
      </c>
      <c r="E384" s="36" t="s">
        <v>146</v>
      </c>
      <c r="F384" s="58">
        <f t="shared" si="76"/>
        <v>0</v>
      </c>
      <c r="G384" s="58">
        <v>0</v>
      </c>
      <c r="H384" s="58">
        <v>0</v>
      </c>
      <c r="I384" s="60">
        <f t="shared" si="77"/>
        <v>0</v>
      </c>
      <c r="J384" s="60">
        <v>0</v>
      </c>
      <c r="K384" s="60">
        <v>0</v>
      </c>
      <c r="L384" s="58">
        <f t="shared" si="72"/>
        <v>100</v>
      </c>
    </row>
    <row r="385" spans="1:12" s="1" customFormat="1" ht="12.75">
      <c r="A385" s="308"/>
      <c r="B385" s="308"/>
      <c r="C385" s="317"/>
      <c r="D385" s="176" t="s">
        <v>147</v>
      </c>
      <c r="E385" s="36" t="s">
        <v>148</v>
      </c>
      <c r="F385" s="58">
        <f t="shared" si="76"/>
        <v>1000</v>
      </c>
      <c r="G385" s="58">
        <v>1000</v>
      </c>
      <c r="H385" s="58">
        <v>0</v>
      </c>
      <c r="I385" s="60">
        <f t="shared" si="77"/>
        <v>1000</v>
      </c>
      <c r="J385" s="60">
        <v>1000</v>
      </c>
      <c r="K385" s="60">
        <v>0</v>
      </c>
      <c r="L385" s="58">
        <f t="shared" si="72"/>
        <v>100</v>
      </c>
    </row>
    <row r="386" spans="1:12" s="31" customFormat="1" ht="12.75">
      <c r="A386" s="308"/>
      <c r="B386" s="308"/>
      <c r="C386" s="317"/>
      <c r="D386" s="176" t="s">
        <v>153</v>
      </c>
      <c r="E386" s="32" t="s">
        <v>154</v>
      </c>
      <c r="F386" s="58">
        <f t="shared" si="76"/>
        <v>500</v>
      </c>
      <c r="G386" s="58">
        <v>500</v>
      </c>
      <c r="H386" s="58">
        <v>0</v>
      </c>
      <c r="I386" s="58">
        <f t="shared" si="77"/>
        <v>500</v>
      </c>
      <c r="J386" s="58">
        <v>500</v>
      </c>
      <c r="K386" s="58">
        <v>0</v>
      </c>
      <c r="L386" s="58">
        <f t="shared" si="72"/>
        <v>100</v>
      </c>
    </row>
    <row r="387" spans="1:12" s="1" customFormat="1" ht="12.75">
      <c r="A387" s="308"/>
      <c r="B387" s="308"/>
      <c r="C387" s="317"/>
      <c r="D387" s="176" t="s">
        <v>137</v>
      </c>
      <c r="E387" s="34" t="s">
        <v>138</v>
      </c>
      <c r="F387" s="58">
        <f t="shared" si="76"/>
        <v>2265</v>
      </c>
      <c r="G387" s="58">
        <v>2265</v>
      </c>
      <c r="H387" s="58">
        <v>0</v>
      </c>
      <c r="I387" s="60">
        <f t="shared" si="77"/>
        <v>2265</v>
      </c>
      <c r="J387" s="60">
        <v>2265</v>
      </c>
      <c r="K387" s="60">
        <v>0</v>
      </c>
      <c r="L387" s="58">
        <f t="shared" si="72"/>
        <v>100</v>
      </c>
    </row>
    <row r="388" spans="1:12" s="31" customFormat="1" ht="24">
      <c r="A388" s="308"/>
      <c r="B388" s="308"/>
      <c r="C388" s="317"/>
      <c r="D388" s="176" t="s">
        <v>158</v>
      </c>
      <c r="E388" s="47" t="s">
        <v>231</v>
      </c>
      <c r="F388" s="58">
        <f t="shared" si="76"/>
        <v>1100</v>
      </c>
      <c r="G388" s="58">
        <v>1100</v>
      </c>
      <c r="H388" s="58">
        <v>0</v>
      </c>
      <c r="I388" s="58">
        <f t="shared" si="77"/>
        <v>1100</v>
      </c>
      <c r="J388" s="58">
        <v>1100</v>
      </c>
      <c r="K388" s="58">
        <v>0</v>
      </c>
      <c r="L388" s="58">
        <f t="shared" si="72"/>
        <v>100</v>
      </c>
    </row>
    <row r="389" spans="1:12" s="1" customFormat="1" ht="36">
      <c r="A389" s="308"/>
      <c r="B389" s="308"/>
      <c r="C389" s="318"/>
      <c r="D389" s="76" t="s">
        <v>159</v>
      </c>
      <c r="E389" s="39" t="s">
        <v>173</v>
      </c>
      <c r="F389" s="58">
        <f t="shared" si="76"/>
        <v>400</v>
      </c>
      <c r="G389" s="58">
        <v>400</v>
      </c>
      <c r="H389" s="58">
        <v>0</v>
      </c>
      <c r="I389" s="60">
        <f t="shared" si="77"/>
        <v>400</v>
      </c>
      <c r="J389" s="60">
        <v>400</v>
      </c>
      <c r="K389" s="60">
        <v>0</v>
      </c>
      <c r="L389" s="58">
        <f t="shared" si="72"/>
        <v>98.680052569459022</v>
      </c>
    </row>
    <row r="390" spans="1:12" s="2" customFormat="1" ht="102">
      <c r="A390" s="308"/>
      <c r="B390" s="308"/>
      <c r="C390" s="174" t="s">
        <v>226</v>
      </c>
      <c r="D390" s="113"/>
      <c r="E390" s="91" t="s">
        <v>293</v>
      </c>
      <c r="F390" s="63">
        <f t="shared" ref="F390:K390" si="78">F391+F392+F393+F394+F395+F396+F397+F398+F399+F400+F401+F402+F403</f>
        <v>1381030</v>
      </c>
      <c r="G390" s="63">
        <f t="shared" si="78"/>
        <v>1381030</v>
      </c>
      <c r="H390" s="63">
        <f t="shared" si="78"/>
        <v>0</v>
      </c>
      <c r="I390" s="63">
        <f t="shared" si="78"/>
        <v>1362801.1300000001</v>
      </c>
      <c r="J390" s="63">
        <f t="shared" si="78"/>
        <v>1362801.1300000001</v>
      </c>
      <c r="K390" s="63">
        <f t="shared" si="78"/>
        <v>0</v>
      </c>
      <c r="L390" s="58">
        <f t="shared" si="72"/>
        <v>100</v>
      </c>
    </row>
    <row r="391" spans="1:12" s="1" customFormat="1" ht="24">
      <c r="A391" s="308"/>
      <c r="B391" s="308"/>
      <c r="C391" s="316"/>
      <c r="D391" s="176" t="s">
        <v>165</v>
      </c>
      <c r="E391" s="39" t="s">
        <v>181</v>
      </c>
      <c r="F391" s="58">
        <f>G391</f>
        <v>95.41</v>
      </c>
      <c r="G391" s="58">
        <v>95.41</v>
      </c>
      <c r="H391" s="58">
        <v>0</v>
      </c>
      <c r="I391" s="60">
        <f>J391</f>
        <v>95.41</v>
      </c>
      <c r="J391" s="60">
        <v>95.41</v>
      </c>
      <c r="K391" s="60">
        <v>0</v>
      </c>
      <c r="L391" s="58">
        <f t="shared" si="72"/>
        <v>99.442320997586478</v>
      </c>
    </row>
    <row r="392" spans="1:12" s="1" customFormat="1" ht="12.75">
      <c r="A392" s="308"/>
      <c r="B392" s="308"/>
      <c r="C392" s="317"/>
      <c r="D392" s="176" t="s">
        <v>188</v>
      </c>
      <c r="E392" s="36" t="s">
        <v>189</v>
      </c>
      <c r="F392" s="58">
        <f t="shared" ref="F392:F403" si="79">G392</f>
        <v>1243000</v>
      </c>
      <c r="G392" s="58">
        <v>1243000</v>
      </c>
      <c r="H392" s="58">
        <v>0</v>
      </c>
      <c r="I392" s="60">
        <f t="shared" ref="I392:I403" si="80">J392</f>
        <v>1236068.05</v>
      </c>
      <c r="J392" s="60">
        <v>1236068.05</v>
      </c>
      <c r="K392" s="60">
        <v>0</v>
      </c>
      <c r="L392" s="58">
        <f t="shared" si="72"/>
        <v>90.902238105172771</v>
      </c>
    </row>
    <row r="393" spans="1:12" s="1" customFormat="1" ht="24">
      <c r="A393" s="308"/>
      <c r="B393" s="308"/>
      <c r="C393" s="317"/>
      <c r="D393" s="76" t="s">
        <v>155</v>
      </c>
      <c r="E393" s="34" t="s">
        <v>236</v>
      </c>
      <c r="F393" s="58">
        <f t="shared" si="79"/>
        <v>41509.22</v>
      </c>
      <c r="G393" s="58">
        <v>41509.22</v>
      </c>
      <c r="H393" s="58">
        <v>0</v>
      </c>
      <c r="I393" s="60">
        <f t="shared" si="80"/>
        <v>37732.81</v>
      </c>
      <c r="J393" s="60">
        <v>37732.81</v>
      </c>
      <c r="K393" s="60">
        <v>0</v>
      </c>
      <c r="L393" s="58">
        <f t="shared" si="72"/>
        <v>100</v>
      </c>
    </row>
    <row r="394" spans="1:12" s="1" customFormat="1" ht="12.75">
      <c r="A394" s="308"/>
      <c r="B394" s="308"/>
      <c r="C394" s="317"/>
      <c r="D394" s="176" t="s">
        <v>156</v>
      </c>
      <c r="E394" s="34" t="s">
        <v>160</v>
      </c>
      <c r="F394" s="58">
        <f t="shared" si="79"/>
        <v>2102</v>
      </c>
      <c r="G394" s="58">
        <v>2102</v>
      </c>
      <c r="H394" s="58">
        <v>0</v>
      </c>
      <c r="I394" s="60">
        <f t="shared" si="80"/>
        <v>2102</v>
      </c>
      <c r="J394" s="60">
        <v>2102</v>
      </c>
      <c r="K394" s="60">
        <v>0</v>
      </c>
      <c r="L394" s="58">
        <f t="shared" si="72"/>
        <v>91.220464694841752</v>
      </c>
    </row>
    <row r="395" spans="1:12" s="1" customFormat="1" ht="24">
      <c r="A395" s="308"/>
      <c r="B395" s="308"/>
      <c r="C395" s="317"/>
      <c r="D395" s="176" t="s">
        <v>141</v>
      </c>
      <c r="E395" s="34" t="s">
        <v>142</v>
      </c>
      <c r="F395" s="58">
        <f t="shared" si="79"/>
        <v>77255</v>
      </c>
      <c r="G395" s="58">
        <v>77255</v>
      </c>
      <c r="H395" s="58">
        <v>0</v>
      </c>
      <c r="I395" s="60">
        <f t="shared" si="80"/>
        <v>70472.37</v>
      </c>
      <c r="J395" s="60">
        <v>70472.37</v>
      </c>
      <c r="K395" s="60">
        <v>0</v>
      </c>
      <c r="L395" s="58">
        <f t="shared" si="72"/>
        <v>3.2120805369127519</v>
      </c>
    </row>
    <row r="396" spans="1:12" s="1" customFormat="1" ht="12.75">
      <c r="A396" s="308"/>
      <c r="B396" s="308"/>
      <c r="C396" s="317"/>
      <c r="D396" s="176" t="s">
        <v>143</v>
      </c>
      <c r="E396" s="34" t="s">
        <v>144</v>
      </c>
      <c r="F396" s="58">
        <f t="shared" si="79"/>
        <v>745</v>
      </c>
      <c r="G396" s="58">
        <v>745</v>
      </c>
      <c r="H396" s="58">
        <v>0</v>
      </c>
      <c r="I396" s="60">
        <f t="shared" si="80"/>
        <v>23.93</v>
      </c>
      <c r="J396" s="60">
        <v>23.93</v>
      </c>
      <c r="K396" s="60">
        <v>0</v>
      </c>
      <c r="L396" s="58">
        <f t="shared" si="72"/>
        <v>99.681276595744691</v>
      </c>
    </row>
    <row r="397" spans="1:12" s="1" customFormat="1" ht="12.75">
      <c r="A397" s="308"/>
      <c r="B397" s="308"/>
      <c r="C397" s="317"/>
      <c r="D397" s="76" t="s">
        <v>147</v>
      </c>
      <c r="E397" s="36" t="s">
        <v>148</v>
      </c>
      <c r="F397" s="58">
        <f t="shared" si="79"/>
        <v>4700</v>
      </c>
      <c r="G397" s="58">
        <v>4700</v>
      </c>
      <c r="H397" s="58">
        <v>0</v>
      </c>
      <c r="I397" s="60">
        <f t="shared" si="80"/>
        <v>4685.0200000000004</v>
      </c>
      <c r="J397" s="60">
        <v>4685.0200000000004</v>
      </c>
      <c r="K397" s="60">
        <v>0</v>
      </c>
      <c r="L397" s="58">
        <f t="shared" si="72"/>
        <v>100</v>
      </c>
    </row>
    <row r="398" spans="1:12" s="1" customFormat="1" ht="12.75">
      <c r="A398" s="308"/>
      <c r="B398" s="308"/>
      <c r="C398" s="317"/>
      <c r="D398" s="176" t="s">
        <v>153</v>
      </c>
      <c r="E398" s="36" t="s">
        <v>154</v>
      </c>
      <c r="F398" s="58">
        <f t="shared" si="79"/>
        <v>500</v>
      </c>
      <c r="G398" s="58">
        <v>500</v>
      </c>
      <c r="H398" s="58">
        <v>0</v>
      </c>
      <c r="I398" s="60">
        <f t="shared" si="80"/>
        <v>500</v>
      </c>
      <c r="J398" s="60">
        <v>500</v>
      </c>
      <c r="K398" s="60">
        <v>0</v>
      </c>
      <c r="L398" s="58" t="str">
        <f>IFERROR(#REF!*100/#REF!,IFERROR(#REF!*100/#REF!,"0"))</f>
        <v>0</v>
      </c>
    </row>
    <row r="399" spans="1:12" s="1" customFormat="1" ht="12.75">
      <c r="A399" s="308"/>
      <c r="B399" s="308"/>
      <c r="C399" s="317"/>
      <c r="D399" s="76" t="s">
        <v>137</v>
      </c>
      <c r="E399" s="34" t="s">
        <v>138</v>
      </c>
      <c r="F399" s="58">
        <f t="shared" si="79"/>
        <v>8830</v>
      </c>
      <c r="G399" s="58">
        <v>8830</v>
      </c>
      <c r="H399" s="58">
        <v>0</v>
      </c>
      <c r="I399" s="60">
        <f t="shared" si="80"/>
        <v>8828.17</v>
      </c>
      <c r="J399" s="60">
        <v>8828.17</v>
      </c>
      <c r="K399" s="60">
        <v>0</v>
      </c>
      <c r="L399" s="58">
        <f t="shared" si="72"/>
        <v>100</v>
      </c>
    </row>
    <row r="400" spans="1:12" s="1" customFormat="1" ht="24">
      <c r="A400" s="308"/>
      <c r="B400" s="308"/>
      <c r="C400" s="317"/>
      <c r="D400" s="176" t="s">
        <v>170</v>
      </c>
      <c r="E400" s="39" t="s">
        <v>210</v>
      </c>
      <c r="F400" s="58">
        <f t="shared" si="79"/>
        <v>390.11</v>
      </c>
      <c r="G400" s="58">
        <v>390.11</v>
      </c>
      <c r="H400" s="58">
        <v>0</v>
      </c>
      <c r="I400" s="60">
        <f t="shared" si="80"/>
        <v>390.11</v>
      </c>
      <c r="J400" s="60">
        <v>390.11</v>
      </c>
      <c r="K400" s="60">
        <v>0</v>
      </c>
      <c r="L400" s="58">
        <f t="shared" si="72"/>
        <v>100</v>
      </c>
    </row>
    <row r="401" spans="1:12" s="1" customFormat="1" ht="12.75">
      <c r="A401" s="308"/>
      <c r="B401" s="308"/>
      <c r="C401" s="317"/>
      <c r="D401" s="176" t="s">
        <v>157</v>
      </c>
      <c r="E401" s="34" t="s">
        <v>161</v>
      </c>
      <c r="F401" s="58">
        <f t="shared" si="79"/>
        <v>47.6</v>
      </c>
      <c r="G401" s="58">
        <v>47.6</v>
      </c>
      <c r="H401" s="58">
        <v>0</v>
      </c>
      <c r="I401" s="60">
        <f t="shared" si="80"/>
        <v>47.6</v>
      </c>
      <c r="J401" s="60">
        <v>47.6</v>
      </c>
      <c r="K401" s="60">
        <v>0</v>
      </c>
      <c r="L401" s="58">
        <f t="shared" si="72"/>
        <v>100</v>
      </c>
    </row>
    <row r="402" spans="1:12" s="1" customFormat="1" ht="24">
      <c r="A402" s="308"/>
      <c r="B402" s="308"/>
      <c r="C402" s="317"/>
      <c r="D402" s="176" t="s">
        <v>158</v>
      </c>
      <c r="E402" s="39" t="s">
        <v>231</v>
      </c>
      <c r="F402" s="58">
        <f t="shared" si="79"/>
        <v>1185.6600000000001</v>
      </c>
      <c r="G402" s="58">
        <v>1185.6600000000001</v>
      </c>
      <c r="H402" s="58">
        <v>0</v>
      </c>
      <c r="I402" s="60">
        <f t="shared" si="80"/>
        <v>1185.6600000000001</v>
      </c>
      <c r="J402" s="60">
        <v>1185.6600000000001</v>
      </c>
      <c r="K402" s="60">
        <v>0</v>
      </c>
      <c r="L402" s="58" t="str">
        <f>IFERROR(#REF!*100/#REF!,IFERROR(#REF!*100/#REF!,"0"))</f>
        <v>0</v>
      </c>
    </row>
    <row r="403" spans="1:12" s="1" customFormat="1" ht="36">
      <c r="A403" s="308"/>
      <c r="B403" s="308"/>
      <c r="C403" s="318"/>
      <c r="D403" s="176" t="s">
        <v>159</v>
      </c>
      <c r="E403" s="39" t="s">
        <v>173</v>
      </c>
      <c r="F403" s="58">
        <f t="shared" si="79"/>
        <v>670</v>
      </c>
      <c r="G403" s="58">
        <v>670</v>
      </c>
      <c r="H403" s="58">
        <v>0</v>
      </c>
      <c r="I403" s="60">
        <f t="shared" si="80"/>
        <v>670</v>
      </c>
      <c r="J403" s="60">
        <v>670</v>
      </c>
      <c r="K403" s="60">
        <v>0</v>
      </c>
      <c r="L403" s="63">
        <f t="shared" ref="L403:L417" si="81">IFERROR(J404*100/G404,IFERROR(K404*100/H404,"0"))</f>
        <v>69.570175438596493</v>
      </c>
    </row>
    <row r="404" spans="1:12" s="1" customFormat="1" ht="12.75">
      <c r="A404" s="308"/>
      <c r="B404" s="308"/>
      <c r="C404" s="75" t="s">
        <v>227</v>
      </c>
      <c r="D404" s="76"/>
      <c r="E404" s="91" t="s">
        <v>243</v>
      </c>
      <c r="F404" s="63">
        <f>F405</f>
        <v>114</v>
      </c>
      <c r="G404" s="63">
        <f>G405</f>
        <v>114</v>
      </c>
      <c r="H404" s="63">
        <f>H405</f>
        <v>0</v>
      </c>
      <c r="I404" s="63">
        <f t="shared" ref="I404:K404" si="82">I405</f>
        <v>79.31</v>
      </c>
      <c r="J404" s="63">
        <f t="shared" si="82"/>
        <v>79.31</v>
      </c>
      <c r="K404" s="63">
        <f t="shared" si="82"/>
        <v>0</v>
      </c>
      <c r="L404" s="58">
        <f t="shared" si="81"/>
        <v>69.570175438596493</v>
      </c>
    </row>
    <row r="405" spans="1:12" s="1" customFormat="1" ht="12.75">
      <c r="A405" s="308"/>
      <c r="B405" s="308"/>
      <c r="C405" s="174"/>
      <c r="D405" s="176" t="s">
        <v>147</v>
      </c>
      <c r="E405" s="36" t="s">
        <v>148</v>
      </c>
      <c r="F405" s="58">
        <f>G405</f>
        <v>114</v>
      </c>
      <c r="G405" s="58">
        <v>114</v>
      </c>
      <c r="H405" s="58">
        <v>0</v>
      </c>
      <c r="I405" s="60">
        <f>J405</f>
        <v>79.31</v>
      </c>
      <c r="J405" s="60">
        <v>79.31</v>
      </c>
      <c r="K405" s="60">
        <v>0</v>
      </c>
      <c r="L405" s="63">
        <f>IFERROR(J406*100/G406,IFERROR(K406*100/H406,"0"))</f>
        <v>98.463326938299119</v>
      </c>
    </row>
    <row r="406" spans="1:12" s="1" customFormat="1" ht="12.75">
      <c r="A406" s="308"/>
      <c r="B406" s="308"/>
      <c r="C406" s="174" t="s">
        <v>228</v>
      </c>
      <c r="D406" s="113"/>
      <c r="E406" s="91" t="s">
        <v>129</v>
      </c>
      <c r="F406" s="63">
        <f>G406+H406</f>
        <v>149074</v>
      </c>
      <c r="G406" s="63">
        <f>G407+G408+G409+G410+G412+G413+G414</f>
        <v>149074</v>
      </c>
      <c r="H406" s="63">
        <f t="shared" ref="H406:K406" si="83">H409+H410+H411+H413</f>
        <v>0</v>
      </c>
      <c r="I406" s="63">
        <f>J406+K406</f>
        <v>146783.22000000003</v>
      </c>
      <c r="J406" s="63">
        <f>J407+J408+J409+J410+J412+J413+J414</f>
        <v>146783.22000000003</v>
      </c>
      <c r="K406" s="63">
        <f t="shared" si="83"/>
        <v>0</v>
      </c>
      <c r="L406" s="58">
        <f t="shared" ref="L406:L407" si="84">IFERROR(J407*100/G407,IFERROR(K407*100/H407,"0"))</f>
        <v>99.359629938480424</v>
      </c>
    </row>
    <row r="407" spans="1:12" s="31" customFormat="1" ht="12.75">
      <c r="A407" s="308"/>
      <c r="B407" s="308"/>
      <c r="C407" s="319"/>
      <c r="D407" s="176" t="s">
        <v>188</v>
      </c>
      <c r="E407" s="32" t="s">
        <v>189</v>
      </c>
      <c r="F407" s="58">
        <f>G407+H407</f>
        <v>127114</v>
      </c>
      <c r="G407" s="58">
        <v>127114</v>
      </c>
      <c r="H407" s="58">
        <v>0</v>
      </c>
      <c r="I407" s="58">
        <f>J407+K407</f>
        <v>126300</v>
      </c>
      <c r="J407" s="58">
        <v>126300</v>
      </c>
      <c r="K407" s="58">
        <v>0</v>
      </c>
      <c r="L407" s="58">
        <f t="shared" si="84"/>
        <v>96.574110032362455</v>
      </c>
    </row>
    <row r="408" spans="1:12" s="31" customFormat="1" ht="24">
      <c r="A408" s="308"/>
      <c r="B408" s="308"/>
      <c r="C408" s="320"/>
      <c r="D408" s="176" t="s">
        <v>155</v>
      </c>
      <c r="E408" s="37" t="s">
        <v>236</v>
      </c>
      <c r="F408" s="58">
        <f>G408+H408</f>
        <v>15450</v>
      </c>
      <c r="G408" s="58">
        <v>15450</v>
      </c>
      <c r="H408" s="58">
        <v>0</v>
      </c>
      <c r="I408" s="58">
        <f>J408+K408</f>
        <v>14920.7</v>
      </c>
      <c r="J408" s="58">
        <v>14920.7</v>
      </c>
      <c r="K408" s="58">
        <v>0</v>
      </c>
      <c r="L408" s="58">
        <f t="shared" si="81"/>
        <v>94.569310344827585</v>
      </c>
    </row>
    <row r="409" spans="1:12" s="31" customFormat="1" ht="24">
      <c r="A409" s="308"/>
      <c r="B409" s="308"/>
      <c r="C409" s="320"/>
      <c r="D409" s="176" t="s">
        <v>141</v>
      </c>
      <c r="E409" s="37" t="s">
        <v>142</v>
      </c>
      <c r="F409" s="58">
        <f>G409</f>
        <v>2900</v>
      </c>
      <c r="G409" s="58">
        <v>2900</v>
      </c>
      <c r="H409" s="58">
        <v>0</v>
      </c>
      <c r="I409" s="58">
        <f>J409</f>
        <v>2742.51</v>
      </c>
      <c r="J409" s="58">
        <v>2742.51</v>
      </c>
      <c r="K409" s="58">
        <v>0</v>
      </c>
      <c r="L409" s="58">
        <f t="shared" si="81"/>
        <v>82.973170731707313</v>
      </c>
    </row>
    <row r="410" spans="1:12" s="31" customFormat="1" ht="12.75">
      <c r="A410" s="308"/>
      <c r="B410" s="308"/>
      <c r="C410" s="320"/>
      <c r="D410" s="176" t="s">
        <v>143</v>
      </c>
      <c r="E410" s="37" t="s">
        <v>144</v>
      </c>
      <c r="F410" s="58">
        <f t="shared" ref="F410:F414" si="85">G410</f>
        <v>410</v>
      </c>
      <c r="G410" s="58">
        <v>410</v>
      </c>
      <c r="H410" s="58">
        <v>0</v>
      </c>
      <c r="I410" s="58">
        <f t="shared" ref="I410:I414" si="86">J410</f>
        <v>340.19</v>
      </c>
      <c r="J410" s="58">
        <v>340.19</v>
      </c>
      <c r="K410" s="58">
        <v>0</v>
      </c>
      <c r="L410" s="58" t="str">
        <f t="shared" si="81"/>
        <v>0</v>
      </c>
    </row>
    <row r="411" spans="1:12" s="31" customFormat="1" ht="12.75">
      <c r="A411" s="308"/>
      <c r="B411" s="308"/>
      <c r="C411" s="320"/>
      <c r="D411" s="176" t="s">
        <v>145</v>
      </c>
      <c r="E411" s="32" t="s">
        <v>146</v>
      </c>
      <c r="F411" s="58">
        <f t="shared" si="85"/>
        <v>0</v>
      </c>
      <c r="G411" s="58">
        <v>0</v>
      </c>
      <c r="H411" s="58">
        <v>0</v>
      </c>
      <c r="I411" s="58">
        <f t="shared" si="86"/>
        <v>0</v>
      </c>
      <c r="J411" s="58">
        <v>0</v>
      </c>
      <c r="K411" s="58">
        <v>0</v>
      </c>
      <c r="L411" s="58">
        <f t="shared" si="81"/>
        <v>55.064</v>
      </c>
    </row>
    <row r="412" spans="1:12" s="31" customFormat="1" ht="12.75">
      <c r="A412" s="308"/>
      <c r="B412" s="308"/>
      <c r="C412" s="320"/>
      <c r="D412" s="176" t="s">
        <v>147</v>
      </c>
      <c r="E412" s="32" t="s">
        <v>148</v>
      </c>
      <c r="F412" s="58">
        <f t="shared" si="85"/>
        <v>250</v>
      </c>
      <c r="G412" s="58">
        <v>250</v>
      </c>
      <c r="H412" s="58">
        <v>0</v>
      </c>
      <c r="I412" s="58">
        <f t="shared" si="86"/>
        <v>137.66</v>
      </c>
      <c r="J412" s="58">
        <v>137.66</v>
      </c>
      <c r="K412" s="58">
        <v>0</v>
      </c>
      <c r="L412" s="58">
        <f t="shared" si="81"/>
        <v>99.913846153846166</v>
      </c>
    </row>
    <row r="413" spans="1:12" s="31" customFormat="1" ht="12.75">
      <c r="A413" s="308"/>
      <c r="B413" s="308"/>
      <c r="C413" s="320"/>
      <c r="D413" s="76" t="s">
        <v>137</v>
      </c>
      <c r="E413" s="37" t="s">
        <v>138</v>
      </c>
      <c r="F413" s="58">
        <f t="shared" si="85"/>
        <v>650</v>
      </c>
      <c r="G413" s="58">
        <v>650</v>
      </c>
      <c r="H413" s="58">
        <v>0</v>
      </c>
      <c r="I413" s="58">
        <f t="shared" si="86"/>
        <v>649.44000000000005</v>
      </c>
      <c r="J413" s="58">
        <v>649.44000000000005</v>
      </c>
      <c r="K413" s="58">
        <v>0</v>
      </c>
      <c r="L413" s="58">
        <f t="shared" si="81"/>
        <v>73.596521739130438</v>
      </c>
    </row>
    <row r="414" spans="1:12" s="31" customFormat="1" ht="12.75">
      <c r="A414" s="308"/>
      <c r="B414" s="308"/>
      <c r="C414" s="321"/>
      <c r="D414" s="176" t="s">
        <v>157</v>
      </c>
      <c r="E414" s="37" t="s">
        <v>161</v>
      </c>
      <c r="F414" s="58">
        <f t="shared" si="85"/>
        <v>2300</v>
      </c>
      <c r="G414" s="58">
        <v>2300</v>
      </c>
      <c r="H414" s="58">
        <v>0</v>
      </c>
      <c r="I414" s="58">
        <f t="shared" si="86"/>
        <v>1692.72</v>
      </c>
      <c r="J414" s="58">
        <v>1692.72</v>
      </c>
      <c r="K414" s="58">
        <v>0</v>
      </c>
      <c r="L414" s="63">
        <f t="shared" si="81"/>
        <v>99.871588785046725</v>
      </c>
    </row>
    <row r="415" spans="1:12" s="1" customFormat="1" ht="12.75">
      <c r="A415" s="308"/>
      <c r="B415" s="308"/>
      <c r="C415" s="174" t="s">
        <v>229</v>
      </c>
      <c r="D415" s="113"/>
      <c r="E415" s="91" t="s">
        <v>244</v>
      </c>
      <c r="F415" s="63">
        <f>F416</f>
        <v>5350</v>
      </c>
      <c r="G415" s="63">
        <f>G416</f>
        <v>5350</v>
      </c>
      <c r="H415" s="63">
        <f t="shared" ref="H415:K415" si="87">H416</f>
        <v>0</v>
      </c>
      <c r="I415" s="63">
        <f t="shared" si="87"/>
        <v>5343.13</v>
      </c>
      <c r="J415" s="63">
        <f t="shared" si="87"/>
        <v>5343.13</v>
      </c>
      <c r="K415" s="63">
        <f t="shared" si="87"/>
        <v>0</v>
      </c>
      <c r="L415" s="58">
        <f t="shared" si="81"/>
        <v>99.871588785046725</v>
      </c>
    </row>
    <row r="416" spans="1:12" s="1" customFormat="1" ht="12.75">
      <c r="A416" s="308"/>
      <c r="B416" s="308"/>
      <c r="C416" s="174"/>
      <c r="D416" s="176" t="s">
        <v>188</v>
      </c>
      <c r="E416" s="32" t="s">
        <v>189</v>
      </c>
      <c r="F416" s="58">
        <f>G416</f>
        <v>5350</v>
      </c>
      <c r="G416" s="58">
        <v>5350</v>
      </c>
      <c r="H416" s="58">
        <v>0</v>
      </c>
      <c r="I416" s="60">
        <f>J416</f>
        <v>5343.13</v>
      </c>
      <c r="J416" s="60">
        <v>5343.13</v>
      </c>
      <c r="K416" s="60">
        <v>0</v>
      </c>
      <c r="L416" s="63">
        <f t="shared" si="81"/>
        <v>99.715007173601151</v>
      </c>
    </row>
    <row r="417" spans="1:12" s="1" customFormat="1" ht="38.25">
      <c r="A417" s="308"/>
      <c r="B417" s="308"/>
      <c r="C417" s="120" t="s">
        <v>230</v>
      </c>
      <c r="D417" s="107"/>
      <c r="E417" s="91" t="s">
        <v>245</v>
      </c>
      <c r="F417" s="63">
        <f>F418</f>
        <v>34850</v>
      </c>
      <c r="G417" s="63">
        <f>G418</f>
        <v>34850</v>
      </c>
      <c r="H417" s="63">
        <f t="shared" ref="H417:K417" si="88">H418</f>
        <v>0</v>
      </c>
      <c r="I417" s="63">
        <f t="shared" si="88"/>
        <v>34750.68</v>
      </c>
      <c r="J417" s="63">
        <f t="shared" si="88"/>
        <v>34750.68</v>
      </c>
      <c r="K417" s="63">
        <f t="shared" si="88"/>
        <v>0</v>
      </c>
      <c r="L417" s="58">
        <f t="shared" si="81"/>
        <v>99.715007173601151</v>
      </c>
    </row>
    <row r="418" spans="1:12" s="1" customFormat="1" ht="48">
      <c r="A418" s="308"/>
      <c r="B418" s="308"/>
      <c r="C418" s="174"/>
      <c r="D418" s="76" t="s">
        <v>185</v>
      </c>
      <c r="E418" s="32" t="s">
        <v>186</v>
      </c>
      <c r="F418" s="58">
        <f>G418</f>
        <v>34850</v>
      </c>
      <c r="G418" s="58">
        <v>34850</v>
      </c>
      <c r="H418" s="58">
        <v>0</v>
      </c>
      <c r="I418" s="60">
        <f>J418</f>
        <v>34750.68</v>
      </c>
      <c r="J418" s="60">
        <v>34750.68</v>
      </c>
      <c r="K418" s="60">
        <v>0</v>
      </c>
      <c r="L418" s="57">
        <f>IFERROR(I419*100/F419,"0")</f>
        <v>91.946102747702241</v>
      </c>
    </row>
    <row r="419" spans="1:12" s="1" customFormat="1" ht="38.25">
      <c r="A419" s="115" t="s">
        <v>99</v>
      </c>
      <c r="B419" s="115" t="s">
        <v>102</v>
      </c>
      <c r="C419" s="81"/>
      <c r="D419" s="82"/>
      <c r="E419" s="103" t="s">
        <v>303</v>
      </c>
      <c r="F419" s="57">
        <f>F420+F424+F430+F438+F441+F435</f>
        <v>771637.11</v>
      </c>
      <c r="G419" s="58">
        <f>G420+G424+G430+G438+G441+G435</f>
        <v>456295.1</v>
      </c>
      <c r="H419" s="58">
        <f>H420+H424+H430+H438+H441+H435</f>
        <v>315342.01</v>
      </c>
      <c r="I419" s="57">
        <f>I420+I424+I430+I438+I441+I435</f>
        <v>709490.25000000012</v>
      </c>
      <c r="J419" s="58">
        <f>J420+J424+J430+J438+J441+J435</f>
        <v>412328.4</v>
      </c>
      <c r="K419" s="60">
        <f>K420+K441</f>
        <v>297161.84999999998</v>
      </c>
      <c r="L419" s="63">
        <f t="shared" ref="L419:L422" si="89">IFERROR(I420*100/F420,"0")</f>
        <v>76.875</v>
      </c>
    </row>
    <row r="420" spans="1:12" s="2" customFormat="1" ht="25.5">
      <c r="A420" s="121"/>
      <c r="B420" s="121"/>
      <c r="C420" s="72" t="s">
        <v>103</v>
      </c>
      <c r="D420" s="62"/>
      <c r="E420" s="18" t="s">
        <v>294</v>
      </c>
      <c r="F420" s="63">
        <f>G420+H420</f>
        <v>3200</v>
      </c>
      <c r="G420" s="63">
        <f>G421+G422</f>
        <v>3200</v>
      </c>
      <c r="H420" s="63">
        <f>H423</f>
        <v>0</v>
      </c>
      <c r="I420" s="64">
        <f>J420+K420</f>
        <v>2460</v>
      </c>
      <c r="J420" s="64">
        <f>J421+J422+J423</f>
        <v>2460</v>
      </c>
      <c r="K420" s="64">
        <f>K423</f>
        <v>0</v>
      </c>
      <c r="L420" s="58" t="str">
        <f t="shared" si="89"/>
        <v>0</v>
      </c>
    </row>
    <row r="421" spans="1:12" s="31" customFormat="1" ht="12.75">
      <c r="A421" s="122"/>
      <c r="B421" s="122"/>
      <c r="C421" s="123"/>
      <c r="D421" s="76" t="s">
        <v>168</v>
      </c>
      <c r="E421" s="124" t="s">
        <v>182</v>
      </c>
      <c r="F421" s="58">
        <f>G421</f>
        <v>0</v>
      </c>
      <c r="G421" s="58">
        <v>0</v>
      </c>
      <c r="H421" s="58">
        <v>0</v>
      </c>
      <c r="I421" s="58">
        <f>J421</f>
        <v>0</v>
      </c>
      <c r="J421" s="58">
        <v>0</v>
      </c>
      <c r="K421" s="58">
        <v>0</v>
      </c>
      <c r="L421" s="58">
        <f t="shared" si="89"/>
        <v>76.875</v>
      </c>
    </row>
    <row r="422" spans="1:12" s="2" customFormat="1" ht="12.75">
      <c r="A422" s="125"/>
      <c r="B422" s="125"/>
      <c r="C422" s="126"/>
      <c r="D422" s="168" t="s">
        <v>137</v>
      </c>
      <c r="E422" s="73" t="s">
        <v>138</v>
      </c>
      <c r="F422" s="58">
        <f>G422</f>
        <v>3200</v>
      </c>
      <c r="G422" s="58">
        <v>3200</v>
      </c>
      <c r="H422" s="58">
        <v>0</v>
      </c>
      <c r="I422" s="60">
        <f>J422</f>
        <v>2460</v>
      </c>
      <c r="J422" s="60">
        <v>2460</v>
      </c>
      <c r="K422" s="60">
        <v>0</v>
      </c>
      <c r="L422" s="58" t="str">
        <f t="shared" si="89"/>
        <v>0</v>
      </c>
    </row>
    <row r="423" spans="1:12" s="2" customFormat="1" ht="25.5">
      <c r="A423" s="125"/>
      <c r="B423" s="125"/>
      <c r="C423" s="126"/>
      <c r="D423" s="168" t="s">
        <v>152</v>
      </c>
      <c r="E423" s="66" t="s">
        <v>200</v>
      </c>
      <c r="F423" s="58">
        <f>H423</f>
        <v>0</v>
      </c>
      <c r="G423" s="58">
        <v>0</v>
      </c>
      <c r="H423" s="58">
        <v>0</v>
      </c>
      <c r="I423" s="60">
        <f>K423</f>
        <v>0</v>
      </c>
      <c r="J423" s="60">
        <v>0</v>
      </c>
      <c r="K423" s="60">
        <v>0</v>
      </c>
      <c r="L423" s="63">
        <v>0</v>
      </c>
    </row>
    <row r="424" spans="1:12" s="2" customFormat="1" ht="25.5">
      <c r="A424" s="125"/>
      <c r="B424" s="125"/>
      <c r="C424" s="61" t="s">
        <v>104</v>
      </c>
      <c r="D424" s="62"/>
      <c r="E424" s="17" t="s">
        <v>246</v>
      </c>
      <c r="F424" s="63">
        <f t="shared" ref="F424:F432" si="90">G424</f>
        <v>61000</v>
      </c>
      <c r="G424" s="63">
        <f>G428+G429+G425+G426+G427</f>
        <v>61000</v>
      </c>
      <c r="H424" s="63">
        <f>SUM(H429)</f>
        <v>0</v>
      </c>
      <c r="I424" s="64">
        <f t="shared" ref="I424:I487" si="91">J424</f>
        <v>55734.27</v>
      </c>
      <c r="J424" s="64">
        <f>J428+J429+J425+J426+J427</f>
        <v>55734.27</v>
      </c>
      <c r="K424" s="64">
        <f>SUM(K429)</f>
        <v>0</v>
      </c>
      <c r="L424" s="63">
        <f t="shared" ref="L424:L437" si="92">IFERROR(I425*100/F425,"0")</f>
        <v>78.311111111111117</v>
      </c>
    </row>
    <row r="425" spans="1:12" s="48" customFormat="1" ht="24">
      <c r="A425" s="122"/>
      <c r="B425" s="122"/>
      <c r="C425" s="120"/>
      <c r="D425" s="76" t="s">
        <v>141</v>
      </c>
      <c r="E425" s="32" t="s">
        <v>296</v>
      </c>
      <c r="F425" s="58">
        <f>G425+H425</f>
        <v>1800</v>
      </c>
      <c r="G425" s="58">
        <v>1800</v>
      </c>
      <c r="H425" s="58">
        <v>0</v>
      </c>
      <c r="I425" s="58">
        <f>J425+K425</f>
        <v>1409.6</v>
      </c>
      <c r="J425" s="58">
        <v>1409.6</v>
      </c>
      <c r="K425" s="58">
        <v>0</v>
      </c>
      <c r="L425" s="63">
        <f t="shared" si="92"/>
        <v>77.276923076923083</v>
      </c>
    </row>
    <row r="426" spans="1:12" s="48" customFormat="1" ht="12.75">
      <c r="A426" s="122"/>
      <c r="B426" s="122"/>
      <c r="C426" s="120"/>
      <c r="D426" s="76" t="s">
        <v>143</v>
      </c>
      <c r="E426" s="37" t="s">
        <v>144</v>
      </c>
      <c r="F426" s="58">
        <f t="shared" ref="F426:F427" si="93">G426+H426</f>
        <v>260</v>
      </c>
      <c r="G426" s="58">
        <v>260</v>
      </c>
      <c r="H426" s="58">
        <v>0</v>
      </c>
      <c r="I426" s="58">
        <f t="shared" ref="I426:I427" si="94">J426+K426</f>
        <v>200.92</v>
      </c>
      <c r="J426" s="58">
        <v>200.92</v>
      </c>
      <c r="K426" s="58">
        <v>0</v>
      </c>
      <c r="L426" s="58">
        <f t="shared" si="92"/>
        <v>80</v>
      </c>
    </row>
    <row r="427" spans="1:12" s="48" customFormat="1" ht="12.75">
      <c r="A427" s="122"/>
      <c r="B427" s="122"/>
      <c r="C427" s="120"/>
      <c r="D427" s="76" t="s">
        <v>145</v>
      </c>
      <c r="E427" s="32" t="s">
        <v>146</v>
      </c>
      <c r="F427" s="58">
        <f t="shared" si="93"/>
        <v>10250</v>
      </c>
      <c r="G427" s="58">
        <v>10250</v>
      </c>
      <c r="H427" s="58">
        <v>0</v>
      </c>
      <c r="I427" s="58">
        <f t="shared" si="94"/>
        <v>8200</v>
      </c>
      <c r="J427" s="58">
        <v>8200</v>
      </c>
      <c r="K427" s="58">
        <v>0</v>
      </c>
      <c r="L427" s="58">
        <f t="shared" si="92"/>
        <v>81.922083333333333</v>
      </c>
    </row>
    <row r="428" spans="1:12" s="2" customFormat="1" ht="12.75">
      <c r="A428" s="125"/>
      <c r="B428" s="125"/>
      <c r="C428" s="61"/>
      <c r="D428" s="168" t="s">
        <v>147</v>
      </c>
      <c r="E428" s="36" t="s">
        <v>148</v>
      </c>
      <c r="F428" s="58">
        <f t="shared" si="90"/>
        <v>12000</v>
      </c>
      <c r="G428" s="58">
        <v>12000</v>
      </c>
      <c r="H428" s="58">
        <v>0</v>
      </c>
      <c r="I428" s="60">
        <f t="shared" si="91"/>
        <v>9830.65</v>
      </c>
      <c r="J428" s="60">
        <v>9830.65</v>
      </c>
      <c r="K428" s="60">
        <v>0</v>
      </c>
      <c r="L428" s="58">
        <f t="shared" ref="L428:L439" si="95">IFERROR(J429*100/G429,IFERROR(K429*100/H429,"0"))</f>
        <v>98.373126192423001</v>
      </c>
    </row>
    <row r="429" spans="1:12" s="1" customFormat="1" ht="12.75">
      <c r="A429" s="125"/>
      <c r="B429" s="125"/>
      <c r="C429" s="171"/>
      <c r="D429" s="168" t="s">
        <v>137</v>
      </c>
      <c r="E429" s="34" t="s">
        <v>138</v>
      </c>
      <c r="F429" s="58">
        <f t="shared" si="90"/>
        <v>36690</v>
      </c>
      <c r="G429" s="58">
        <v>36690</v>
      </c>
      <c r="H429" s="58">
        <v>0</v>
      </c>
      <c r="I429" s="60">
        <f t="shared" si="91"/>
        <v>36093.1</v>
      </c>
      <c r="J429" s="60">
        <v>36093.1</v>
      </c>
      <c r="K429" s="60">
        <v>0</v>
      </c>
      <c r="L429" s="63">
        <f t="shared" si="92"/>
        <v>64.98571428571428</v>
      </c>
    </row>
    <row r="430" spans="1:12" s="2" customFormat="1" ht="38.25">
      <c r="A430" s="125"/>
      <c r="B430" s="125"/>
      <c r="C430" s="61" t="s">
        <v>105</v>
      </c>
      <c r="D430" s="62"/>
      <c r="E430" s="17" t="s">
        <v>248</v>
      </c>
      <c r="F430" s="63">
        <f t="shared" si="90"/>
        <v>4900</v>
      </c>
      <c r="G430" s="63">
        <f>G432+G434+G433</f>
        <v>4900</v>
      </c>
      <c r="H430" s="63">
        <f>SUM(H434)</f>
        <v>0</v>
      </c>
      <c r="I430" s="64">
        <f t="shared" si="91"/>
        <v>3184.3</v>
      </c>
      <c r="J430" s="64">
        <f>J432+J433+J434</f>
        <v>3184.3</v>
      </c>
      <c r="K430" s="64">
        <f>SUM(K434)</f>
        <v>0</v>
      </c>
      <c r="L430" s="63"/>
    </row>
    <row r="431" spans="1:12" s="2" customFormat="1" ht="12.75">
      <c r="A431" s="125"/>
      <c r="B431" s="125"/>
      <c r="C431" s="61"/>
      <c r="D431" s="62"/>
      <c r="E431" s="17"/>
      <c r="F431" s="63"/>
      <c r="G431" s="63"/>
      <c r="H431" s="63"/>
      <c r="I431" s="64"/>
      <c r="J431" s="64"/>
      <c r="K431" s="64"/>
      <c r="L431" s="58">
        <f t="shared" si="92"/>
        <v>14.300000000000002</v>
      </c>
    </row>
    <row r="432" spans="1:12" s="2" customFormat="1" ht="12.75">
      <c r="A432" s="125"/>
      <c r="B432" s="125"/>
      <c r="C432" s="61"/>
      <c r="D432" s="168" t="s">
        <v>147</v>
      </c>
      <c r="E432" s="36" t="s">
        <v>148</v>
      </c>
      <c r="F432" s="58">
        <f t="shared" si="90"/>
        <v>1100</v>
      </c>
      <c r="G432" s="58">
        <v>1100</v>
      </c>
      <c r="H432" s="58">
        <v>0</v>
      </c>
      <c r="I432" s="60">
        <f t="shared" si="91"/>
        <v>157.30000000000001</v>
      </c>
      <c r="J432" s="60">
        <v>157.30000000000001</v>
      </c>
      <c r="K432" s="60">
        <v>0</v>
      </c>
      <c r="L432" s="58">
        <f t="shared" si="92"/>
        <v>99.315789473684205</v>
      </c>
    </row>
    <row r="433" spans="1:12" s="2" customFormat="1" ht="12.75">
      <c r="A433" s="125"/>
      <c r="B433" s="125"/>
      <c r="C433" s="61"/>
      <c r="D433" s="168" t="s">
        <v>137</v>
      </c>
      <c r="E433" s="36" t="s">
        <v>138</v>
      </c>
      <c r="F433" s="58">
        <f>G433</f>
        <v>1900</v>
      </c>
      <c r="G433" s="58">
        <v>1900</v>
      </c>
      <c r="H433" s="58">
        <v>0</v>
      </c>
      <c r="I433" s="60">
        <f t="shared" si="91"/>
        <v>1887</v>
      </c>
      <c r="J433" s="60">
        <v>1887</v>
      </c>
      <c r="K433" s="60">
        <v>0</v>
      </c>
      <c r="L433" s="58">
        <f t="shared" si="95"/>
        <v>60</v>
      </c>
    </row>
    <row r="434" spans="1:12" s="1" customFormat="1" ht="12.75">
      <c r="A434" s="125"/>
      <c r="B434" s="125"/>
      <c r="C434" s="171"/>
      <c r="D434" s="168" t="s">
        <v>139</v>
      </c>
      <c r="E434" s="36" t="s">
        <v>132</v>
      </c>
      <c r="F434" s="58">
        <f t="shared" ref="F434:F459" si="96">G434</f>
        <v>1900</v>
      </c>
      <c r="G434" s="58">
        <v>1900</v>
      </c>
      <c r="H434" s="58">
        <v>0</v>
      </c>
      <c r="I434" s="60">
        <f t="shared" si="91"/>
        <v>1140</v>
      </c>
      <c r="J434" s="60">
        <v>1140</v>
      </c>
      <c r="K434" s="60">
        <v>0</v>
      </c>
      <c r="L434" s="63">
        <f t="shared" si="95"/>
        <v>77.556296296296296</v>
      </c>
    </row>
    <row r="435" spans="1:12" s="48" customFormat="1" ht="25.5">
      <c r="A435" s="154"/>
      <c r="B435" s="154"/>
      <c r="C435" s="129" t="s">
        <v>224</v>
      </c>
      <c r="D435" s="107"/>
      <c r="E435" s="91" t="s">
        <v>247</v>
      </c>
      <c r="F435" s="63">
        <f>F436+F437</f>
        <v>8100</v>
      </c>
      <c r="G435" s="63">
        <f>G436+G437</f>
        <v>8100</v>
      </c>
      <c r="H435" s="63">
        <f t="shared" ref="H435:K435" si="97">H436+H437</f>
        <v>0</v>
      </c>
      <c r="I435" s="63">
        <f t="shared" si="97"/>
        <v>6282.0599999999995</v>
      </c>
      <c r="J435" s="63">
        <f t="shared" si="97"/>
        <v>6282.0599999999995</v>
      </c>
      <c r="K435" s="63">
        <f t="shared" si="97"/>
        <v>0</v>
      </c>
      <c r="L435" s="58">
        <f t="shared" si="95"/>
        <v>35.979999999999997</v>
      </c>
    </row>
    <row r="436" spans="1:12" s="1" customFormat="1" ht="12.75">
      <c r="A436" s="125"/>
      <c r="B436" s="125"/>
      <c r="C436" s="327"/>
      <c r="D436" s="76" t="s">
        <v>213</v>
      </c>
      <c r="E436" s="32" t="s">
        <v>233</v>
      </c>
      <c r="F436" s="58">
        <f>G436</f>
        <v>100</v>
      </c>
      <c r="G436" s="58">
        <v>100</v>
      </c>
      <c r="H436" s="58">
        <v>0</v>
      </c>
      <c r="I436" s="60">
        <f>J436</f>
        <v>35.979999999999997</v>
      </c>
      <c r="J436" s="60">
        <v>35.979999999999997</v>
      </c>
      <c r="K436" s="60">
        <v>0</v>
      </c>
      <c r="L436" s="58">
        <f t="shared" si="95"/>
        <v>78.075999999999993</v>
      </c>
    </row>
    <row r="437" spans="1:12" s="1" customFormat="1" ht="12.75">
      <c r="A437" s="125"/>
      <c r="B437" s="125"/>
      <c r="C437" s="328"/>
      <c r="D437" s="76" t="s">
        <v>137</v>
      </c>
      <c r="E437" s="32" t="s">
        <v>138</v>
      </c>
      <c r="F437" s="58">
        <f>G437</f>
        <v>8000</v>
      </c>
      <c r="G437" s="58">
        <v>8000</v>
      </c>
      <c r="H437" s="58">
        <v>0</v>
      </c>
      <c r="I437" s="60">
        <f>J437</f>
        <v>6246.08</v>
      </c>
      <c r="J437" s="60">
        <v>6246.08</v>
      </c>
      <c r="K437" s="60">
        <v>0</v>
      </c>
      <c r="L437" s="63">
        <f t="shared" si="92"/>
        <v>96.993954273106795</v>
      </c>
    </row>
    <row r="438" spans="1:12" s="2" customFormat="1" ht="25.5">
      <c r="A438" s="155"/>
      <c r="B438" s="155"/>
      <c r="C438" s="61" t="s">
        <v>106</v>
      </c>
      <c r="D438" s="62"/>
      <c r="E438" s="17" t="s">
        <v>107</v>
      </c>
      <c r="F438" s="63">
        <f t="shared" si="96"/>
        <v>184924</v>
      </c>
      <c r="G438" s="63">
        <f>G439+G440</f>
        <v>184924</v>
      </c>
      <c r="H438" s="63">
        <f>SUM(H439:H440)</f>
        <v>0</v>
      </c>
      <c r="I438" s="64">
        <f t="shared" si="91"/>
        <v>179365.1</v>
      </c>
      <c r="J438" s="64">
        <f>J439+J440</f>
        <v>179365.1</v>
      </c>
      <c r="K438" s="64">
        <f>SUM(K439:K440)</f>
        <v>0</v>
      </c>
      <c r="L438" s="58">
        <f t="shared" si="95"/>
        <v>97.729123076923074</v>
      </c>
    </row>
    <row r="439" spans="1:12" s="1" customFormat="1" ht="12.75">
      <c r="A439" s="125"/>
      <c r="B439" s="125"/>
      <c r="C439" s="309"/>
      <c r="D439" s="168" t="s">
        <v>153</v>
      </c>
      <c r="E439" s="36" t="s">
        <v>154</v>
      </c>
      <c r="F439" s="58">
        <f t="shared" si="96"/>
        <v>65000</v>
      </c>
      <c r="G439" s="58">
        <v>65000</v>
      </c>
      <c r="H439" s="58">
        <v>0</v>
      </c>
      <c r="I439" s="60">
        <f t="shared" si="91"/>
        <v>63523.93</v>
      </c>
      <c r="J439" s="60">
        <v>63523.93</v>
      </c>
      <c r="K439" s="60">
        <v>0</v>
      </c>
      <c r="L439" s="58">
        <f t="shared" si="95"/>
        <v>96.595485474133625</v>
      </c>
    </row>
    <row r="440" spans="1:12" s="1" customFormat="1" ht="12.75">
      <c r="A440" s="125"/>
      <c r="B440" s="125"/>
      <c r="C440" s="309"/>
      <c r="D440" s="168" t="s">
        <v>137</v>
      </c>
      <c r="E440" s="36" t="s">
        <v>138</v>
      </c>
      <c r="F440" s="58">
        <f t="shared" si="96"/>
        <v>119924</v>
      </c>
      <c r="G440" s="58">
        <v>119924</v>
      </c>
      <c r="H440" s="58">
        <v>0</v>
      </c>
      <c r="I440" s="60">
        <f t="shared" si="91"/>
        <v>115841.17</v>
      </c>
      <c r="J440" s="60">
        <v>115841.17</v>
      </c>
      <c r="K440" s="60">
        <v>0</v>
      </c>
      <c r="L440" s="63">
        <f t="shared" ref="L440:L461" si="98">IFERROR(I441*100/F441,"0")</f>
        <v>90.765970673453324</v>
      </c>
    </row>
    <row r="441" spans="1:12" s="2" customFormat="1" ht="12.75">
      <c r="A441" s="308"/>
      <c r="B441" s="308"/>
      <c r="C441" s="61" t="s">
        <v>108</v>
      </c>
      <c r="D441" s="62"/>
      <c r="E441" s="17" t="s">
        <v>109</v>
      </c>
      <c r="F441" s="63">
        <f>G441+H441</f>
        <v>509513.11</v>
      </c>
      <c r="G441" s="63">
        <f>G442+G443+G444+G445+G446+G447+G448+G449+G450+G451+G452+G453+G454+G455+G456+G457+G458+G459</f>
        <v>194171.09999999998</v>
      </c>
      <c r="H441" s="63">
        <f>H460+H461+H462</f>
        <v>315342.01</v>
      </c>
      <c r="I441" s="63">
        <f>J441+K441</f>
        <v>462464.52</v>
      </c>
      <c r="J441" s="63">
        <f>J442+J443+J444+J445+J446+J447+J449+J448+J450+J451+J452+J453+J454+J455+J456+J457+J458+J459</f>
        <v>165302.67000000001</v>
      </c>
      <c r="K441" s="63">
        <f>K460+K461+K462</f>
        <v>297161.84999999998</v>
      </c>
      <c r="L441" s="58">
        <f>IFERROR(I444*100/F444,"0")</f>
        <v>72.058750000000003</v>
      </c>
    </row>
    <row r="442" spans="1:12" s="2" customFormat="1" ht="21.75">
      <c r="A442" s="308"/>
      <c r="B442" s="308"/>
      <c r="C442" s="312"/>
      <c r="D442" s="62" t="s">
        <v>215</v>
      </c>
      <c r="E442" s="181" t="s">
        <v>319</v>
      </c>
      <c r="F442" s="63">
        <f t="shared" ref="F442:F448" si="99">G442</f>
        <v>1150</v>
      </c>
      <c r="G442" s="63">
        <v>1150</v>
      </c>
      <c r="H442" s="63">
        <v>0</v>
      </c>
      <c r="I442" s="63">
        <f>J442</f>
        <v>1145.46</v>
      </c>
      <c r="J442" s="63">
        <v>1145.46</v>
      </c>
      <c r="K442" s="63">
        <v>0</v>
      </c>
      <c r="L442" s="58"/>
    </row>
    <row r="443" spans="1:12" s="2" customFormat="1" ht="21.75">
      <c r="A443" s="308"/>
      <c r="B443" s="308"/>
      <c r="C443" s="313"/>
      <c r="D443" s="62" t="s">
        <v>192</v>
      </c>
      <c r="E443" s="181" t="s">
        <v>319</v>
      </c>
      <c r="F443" s="63">
        <f t="shared" si="99"/>
        <v>220</v>
      </c>
      <c r="G443" s="63">
        <v>220</v>
      </c>
      <c r="H443" s="63">
        <v>0</v>
      </c>
      <c r="I443" s="63">
        <f>J443</f>
        <v>202.14</v>
      </c>
      <c r="J443" s="63">
        <v>202.14</v>
      </c>
      <c r="K443" s="63">
        <v>0</v>
      </c>
      <c r="L443" s="58"/>
    </row>
    <row r="444" spans="1:12" s="2" customFormat="1" ht="24">
      <c r="A444" s="308"/>
      <c r="B444" s="308"/>
      <c r="C444" s="313"/>
      <c r="D444" s="168" t="s">
        <v>141</v>
      </c>
      <c r="E444" s="32" t="s">
        <v>296</v>
      </c>
      <c r="F444" s="58">
        <f t="shared" si="99"/>
        <v>4000</v>
      </c>
      <c r="G444" s="58">
        <v>4000</v>
      </c>
      <c r="H444" s="58">
        <v>0</v>
      </c>
      <c r="I444" s="60">
        <f>J444</f>
        <v>2882.35</v>
      </c>
      <c r="J444" s="60">
        <v>2882.35</v>
      </c>
      <c r="K444" s="64">
        <v>0</v>
      </c>
      <c r="L444" s="58">
        <f>IFERROR(I446*100/F446,"0")</f>
        <v>89.184769210408177</v>
      </c>
    </row>
    <row r="445" spans="1:12" s="2" customFormat="1" ht="12.75">
      <c r="A445" s="308"/>
      <c r="B445" s="308"/>
      <c r="C445" s="313"/>
      <c r="D445" s="168" t="s">
        <v>143</v>
      </c>
      <c r="E445" s="37" t="s">
        <v>144</v>
      </c>
      <c r="F445" s="58">
        <f t="shared" si="99"/>
        <v>150</v>
      </c>
      <c r="G445" s="58">
        <v>150</v>
      </c>
      <c r="H445" s="58">
        <v>0</v>
      </c>
      <c r="I445" s="60">
        <f>J445</f>
        <v>33.020000000000003</v>
      </c>
      <c r="J445" s="60">
        <v>33.020000000000003</v>
      </c>
      <c r="K445" s="64">
        <v>0</v>
      </c>
      <c r="L445" s="58"/>
    </row>
    <row r="446" spans="1:12" s="2" customFormat="1" ht="12.75">
      <c r="A446" s="308"/>
      <c r="B446" s="308"/>
      <c r="C446" s="313"/>
      <c r="D446" s="168" t="s">
        <v>145</v>
      </c>
      <c r="E446" s="32" t="s">
        <v>146</v>
      </c>
      <c r="F446" s="58">
        <f t="shared" si="99"/>
        <v>19267.55</v>
      </c>
      <c r="G446" s="58">
        <v>19267.55</v>
      </c>
      <c r="H446" s="58">
        <v>0</v>
      </c>
      <c r="I446" s="60">
        <f t="shared" ref="I446:I459" si="100">J446</f>
        <v>17183.72</v>
      </c>
      <c r="J446" s="60">
        <v>17183.72</v>
      </c>
      <c r="K446" s="64">
        <v>0</v>
      </c>
      <c r="L446" s="58">
        <f>IFERROR(I449*100/F449,"0")</f>
        <v>99.996895854398389</v>
      </c>
    </row>
    <row r="447" spans="1:12" s="2" customFormat="1" ht="12.75">
      <c r="A447" s="308"/>
      <c r="B447" s="308"/>
      <c r="C447" s="313"/>
      <c r="D447" s="168" t="s">
        <v>263</v>
      </c>
      <c r="E447" s="32" t="s">
        <v>146</v>
      </c>
      <c r="F447" s="58">
        <f t="shared" si="99"/>
        <v>357</v>
      </c>
      <c r="G447" s="58">
        <v>357</v>
      </c>
      <c r="H447" s="58">
        <v>0</v>
      </c>
      <c r="I447" s="60">
        <f>J447</f>
        <v>357</v>
      </c>
      <c r="J447" s="60">
        <v>357</v>
      </c>
      <c r="K447" s="64">
        <v>0</v>
      </c>
      <c r="L447" s="58"/>
    </row>
    <row r="448" spans="1:12" s="2" customFormat="1" ht="12.75">
      <c r="A448" s="308"/>
      <c r="B448" s="308"/>
      <c r="C448" s="313"/>
      <c r="D448" s="168" t="s">
        <v>195</v>
      </c>
      <c r="E448" s="32" t="s">
        <v>146</v>
      </c>
      <c r="F448" s="58">
        <f t="shared" si="99"/>
        <v>63</v>
      </c>
      <c r="G448" s="58">
        <v>63</v>
      </c>
      <c r="H448" s="58">
        <v>0</v>
      </c>
      <c r="I448" s="60">
        <f>J448</f>
        <v>63</v>
      </c>
      <c r="J448" s="60">
        <v>63</v>
      </c>
      <c r="K448" s="64">
        <v>0</v>
      </c>
      <c r="L448" s="58"/>
    </row>
    <row r="449" spans="1:12" s="1" customFormat="1" ht="12.75">
      <c r="A449" s="308"/>
      <c r="B449" s="308"/>
      <c r="C449" s="313"/>
      <c r="D449" s="168" t="s">
        <v>147</v>
      </c>
      <c r="E449" s="32" t="s">
        <v>148</v>
      </c>
      <c r="F449" s="58">
        <f t="shared" si="96"/>
        <v>98900</v>
      </c>
      <c r="G449" s="58">
        <v>98900</v>
      </c>
      <c r="H449" s="58">
        <v>0</v>
      </c>
      <c r="I449" s="60">
        <f t="shared" si="100"/>
        <v>98896.93</v>
      </c>
      <c r="J449" s="60">
        <v>98896.93</v>
      </c>
      <c r="K449" s="60">
        <v>0</v>
      </c>
      <c r="L449" s="58">
        <f>IFERROR(I452*100/F452,"0")</f>
        <v>99.993256814921097</v>
      </c>
    </row>
    <row r="450" spans="1:12" s="1" customFormat="1" ht="12.75">
      <c r="A450" s="308"/>
      <c r="B450" s="308"/>
      <c r="C450" s="313"/>
      <c r="D450" s="168" t="s">
        <v>218</v>
      </c>
      <c r="E450" s="32" t="s">
        <v>148</v>
      </c>
      <c r="F450" s="58">
        <f t="shared" si="96"/>
        <v>2870</v>
      </c>
      <c r="G450" s="58">
        <v>2870</v>
      </c>
      <c r="H450" s="58">
        <v>0</v>
      </c>
      <c r="I450" s="60">
        <f>J450</f>
        <v>2868.59</v>
      </c>
      <c r="J450" s="60">
        <v>2868.59</v>
      </c>
      <c r="K450" s="60">
        <v>0</v>
      </c>
      <c r="L450" s="58"/>
    </row>
    <row r="451" spans="1:12" s="1" customFormat="1" ht="12.75">
      <c r="A451" s="308"/>
      <c r="B451" s="308"/>
      <c r="C451" s="313"/>
      <c r="D451" s="168" t="s">
        <v>176</v>
      </c>
      <c r="E451" s="32" t="s">
        <v>148</v>
      </c>
      <c r="F451" s="58">
        <f t="shared" si="96"/>
        <v>510</v>
      </c>
      <c r="G451" s="58">
        <v>510</v>
      </c>
      <c r="H451" s="58">
        <v>0</v>
      </c>
      <c r="I451" s="60">
        <f>J451</f>
        <v>506.23</v>
      </c>
      <c r="J451" s="60">
        <v>506.23</v>
      </c>
      <c r="K451" s="60">
        <v>0</v>
      </c>
      <c r="L451" s="58"/>
    </row>
    <row r="452" spans="1:12" s="1" customFormat="1" ht="12.75">
      <c r="A452" s="308"/>
      <c r="B452" s="308"/>
      <c r="C452" s="313"/>
      <c r="D452" s="168" t="s">
        <v>213</v>
      </c>
      <c r="E452" s="32" t="s">
        <v>233</v>
      </c>
      <c r="F452" s="58">
        <f t="shared" si="96"/>
        <v>6970</v>
      </c>
      <c r="G452" s="58">
        <v>6970</v>
      </c>
      <c r="H452" s="58">
        <v>0</v>
      </c>
      <c r="I452" s="60">
        <f t="shared" si="100"/>
        <v>6969.53</v>
      </c>
      <c r="J452" s="60">
        <v>6969.53</v>
      </c>
      <c r="K452" s="60">
        <v>0</v>
      </c>
      <c r="L452" s="58">
        <f>IFERROR(I455*100/F455,"0")</f>
        <v>0</v>
      </c>
    </row>
    <row r="453" spans="1:12" s="1" customFormat="1" ht="12.75">
      <c r="A453" s="308"/>
      <c r="B453" s="308"/>
      <c r="C453" s="313"/>
      <c r="D453" s="168" t="s">
        <v>260</v>
      </c>
      <c r="E453" s="32" t="s">
        <v>233</v>
      </c>
      <c r="F453" s="58">
        <f t="shared" si="96"/>
        <v>850</v>
      </c>
      <c r="G453" s="58">
        <v>850</v>
      </c>
      <c r="H453" s="58">
        <v>0</v>
      </c>
      <c r="I453" s="60">
        <f>J453</f>
        <v>842.28</v>
      </c>
      <c r="J453" s="60">
        <v>842.28</v>
      </c>
      <c r="K453" s="60">
        <v>0</v>
      </c>
      <c r="L453" s="58"/>
    </row>
    <row r="454" spans="1:12" s="1" customFormat="1" ht="12.75">
      <c r="A454" s="308"/>
      <c r="B454" s="308"/>
      <c r="C454" s="313"/>
      <c r="D454" s="168" t="s">
        <v>261</v>
      </c>
      <c r="E454" s="32" t="s">
        <v>233</v>
      </c>
      <c r="F454" s="58">
        <f t="shared" si="96"/>
        <v>150</v>
      </c>
      <c r="G454" s="58">
        <v>150</v>
      </c>
      <c r="H454" s="58">
        <v>0</v>
      </c>
      <c r="I454" s="60">
        <f>J454</f>
        <v>148.63999999999999</v>
      </c>
      <c r="J454" s="60">
        <v>148.63999999999999</v>
      </c>
      <c r="K454" s="60">
        <v>0</v>
      </c>
      <c r="L454" s="58"/>
    </row>
    <row r="455" spans="1:12" s="1" customFormat="1" ht="12.75">
      <c r="A455" s="308"/>
      <c r="B455" s="308"/>
      <c r="C455" s="313"/>
      <c r="D455" s="168" t="s">
        <v>168</v>
      </c>
      <c r="E455" s="36" t="s">
        <v>182</v>
      </c>
      <c r="F455" s="58">
        <f t="shared" si="96"/>
        <v>2000</v>
      </c>
      <c r="G455" s="58">
        <v>2000</v>
      </c>
      <c r="H455" s="58">
        <v>0</v>
      </c>
      <c r="I455" s="60">
        <f t="shared" si="100"/>
        <v>0</v>
      </c>
      <c r="J455" s="60">
        <v>0</v>
      </c>
      <c r="K455" s="60">
        <v>0</v>
      </c>
      <c r="L455" s="58">
        <f t="shared" si="98"/>
        <v>49.446784425889447</v>
      </c>
    </row>
    <row r="456" spans="1:12" s="1" customFormat="1" ht="12.75">
      <c r="A456" s="308"/>
      <c r="B456" s="308"/>
      <c r="C456" s="313"/>
      <c r="D456" s="168" t="s">
        <v>137</v>
      </c>
      <c r="E456" s="36" t="s">
        <v>138</v>
      </c>
      <c r="F456" s="58">
        <f t="shared" si="96"/>
        <v>43675.56</v>
      </c>
      <c r="G456" s="58">
        <v>43675.56</v>
      </c>
      <c r="H456" s="58">
        <v>0</v>
      </c>
      <c r="I456" s="60">
        <f t="shared" si="100"/>
        <v>21596.16</v>
      </c>
      <c r="J456" s="60">
        <v>21596.16</v>
      </c>
      <c r="K456" s="60">
        <v>0</v>
      </c>
      <c r="L456" s="58">
        <f>IFERROR(I459*100/F459,"0")</f>
        <v>27.590963959303327</v>
      </c>
    </row>
    <row r="457" spans="1:12" s="1" customFormat="1" ht="12.75">
      <c r="A457" s="308"/>
      <c r="B457" s="308"/>
      <c r="C457" s="313"/>
      <c r="D457" s="168" t="s">
        <v>219</v>
      </c>
      <c r="E457" s="36" t="s">
        <v>138</v>
      </c>
      <c r="F457" s="58">
        <f t="shared" si="96"/>
        <v>10970</v>
      </c>
      <c r="G457" s="58">
        <v>10970</v>
      </c>
      <c r="H457" s="58">
        <v>0</v>
      </c>
      <c r="I457" s="60">
        <f>J457</f>
        <v>9852.8700000000008</v>
      </c>
      <c r="J457" s="60">
        <v>9852.8700000000008</v>
      </c>
      <c r="K457" s="60">
        <v>0</v>
      </c>
      <c r="L457" s="58"/>
    </row>
    <row r="458" spans="1:12" s="1" customFormat="1" ht="12.75">
      <c r="A458" s="308"/>
      <c r="B458" s="308"/>
      <c r="C458" s="313"/>
      <c r="D458" s="168" t="s">
        <v>175</v>
      </c>
      <c r="E458" s="36" t="s">
        <v>138</v>
      </c>
      <c r="F458" s="58">
        <f t="shared" si="96"/>
        <v>2010</v>
      </c>
      <c r="G458" s="58">
        <v>2010</v>
      </c>
      <c r="H458" s="58">
        <v>0</v>
      </c>
      <c r="I458" s="60">
        <f>J458</f>
        <v>1738.75</v>
      </c>
      <c r="J458" s="60">
        <v>1738.75</v>
      </c>
      <c r="K458" s="60">
        <v>0</v>
      </c>
      <c r="L458" s="58"/>
    </row>
    <row r="459" spans="1:12" s="1" customFormat="1" ht="12.75">
      <c r="A459" s="308"/>
      <c r="B459" s="308"/>
      <c r="C459" s="313"/>
      <c r="D459" s="168" t="s">
        <v>139</v>
      </c>
      <c r="E459" s="36" t="s">
        <v>132</v>
      </c>
      <c r="F459" s="58">
        <f t="shared" si="96"/>
        <v>57.99</v>
      </c>
      <c r="G459" s="58">
        <v>57.99</v>
      </c>
      <c r="H459" s="58">
        <v>0</v>
      </c>
      <c r="I459" s="60">
        <f t="shared" si="100"/>
        <v>16</v>
      </c>
      <c r="J459" s="60">
        <v>16</v>
      </c>
      <c r="K459" s="60">
        <v>0</v>
      </c>
      <c r="L459" s="58" t="str">
        <f>IFERROR(#REF!*100/#REF!,"0")</f>
        <v>0</v>
      </c>
    </row>
    <row r="460" spans="1:12" s="31" customFormat="1" ht="24">
      <c r="A460" s="308"/>
      <c r="B460" s="308"/>
      <c r="C460" s="313"/>
      <c r="D460" s="176" t="s">
        <v>152</v>
      </c>
      <c r="E460" s="32" t="s">
        <v>211</v>
      </c>
      <c r="F460" s="58">
        <f t="shared" ref="F460:F465" si="101">G460+H460</f>
        <v>56347.01</v>
      </c>
      <c r="G460" s="58">
        <v>0</v>
      </c>
      <c r="H460" s="58">
        <v>56347.01</v>
      </c>
      <c r="I460" s="58">
        <f t="shared" ref="I460:I465" si="102">J460+K460</f>
        <v>56329.84</v>
      </c>
      <c r="J460" s="58">
        <v>0</v>
      </c>
      <c r="K460" s="58">
        <v>56329.84</v>
      </c>
      <c r="L460" s="58">
        <f t="shared" si="98"/>
        <v>89.896607268700308</v>
      </c>
    </row>
    <row r="461" spans="1:12" s="31" customFormat="1" ht="24">
      <c r="A461" s="308"/>
      <c r="B461" s="308"/>
      <c r="C461" s="313"/>
      <c r="D461" s="176" t="s">
        <v>275</v>
      </c>
      <c r="E461" s="32" t="s">
        <v>211</v>
      </c>
      <c r="F461" s="58">
        <f t="shared" si="101"/>
        <v>148995</v>
      </c>
      <c r="G461" s="58">
        <v>0</v>
      </c>
      <c r="H461" s="58">
        <v>148995</v>
      </c>
      <c r="I461" s="58">
        <f t="shared" si="102"/>
        <v>133941.45000000001</v>
      </c>
      <c r="J461" s="58">
        <v>0</v>
      </c>
      <c r="K461" s="58">
        <v>133941.45000000001</v>
      </c>
      <c r="L461" s="58">
        <f t="shared" si="98"/>
        <v>97.173236363636363</v>
      </c>
    </row>
    <row r="462" spans="1:12" s="31" customFormat="1" ht="24">
      <c r="A462" s="326"/>
      <c r="B462" s="326"/>
      <c r="C462" s="314"/>
      <c r="D462" s="176" t="s">
        <v>276</v>
      </c>
      <c r="E462" s="32" t="s">
        <v>211</v>
      </c>
      <c r="F462" s="58">
        <f t="shared" si="101"/>
        <v>110000</v>
      </c>
      <c r="G462" s="58">
        <v>0</v>
      </c>
      <c r="H462" s="58">
        <v>110000</v>
      </c>
      <c r="I462" s="58">
        <f t="shared" si="102"/>
        <v>106890.56</v>
      </c>
      <c r="J462" s="58">
        <v>0</v>
      </c>
      <c r="K462" s="58">
        <v>106890.56</v>
      </c>
      <c r="L462" s="57">
        <f>IFERROR(I463*100/F463,"0")</f>
        <v>92.189169410903773</v>
      </c>
    </row>
    <row r="463" spans="1:12" s="1" customFormat="1" ht="38.25">
      <c r="A463" s="115" t="s">
        <v>256</v>
      </c>
      <c r="B463" s="115" t="s">
        <v>110</v>
      </c>
      <c r="C463" s="81"/>
      <c r="D463" s="82"/>
      <c r="E463" s="103" t="s">
        <v>111</v>
      </c>
      <c r="F463" s="57">
        <f t="shared" si="101"/>
        <v>560265</v>
      </c>
      <c r="G463" s="58">
        <f>G464+G479+G496</f>
        <v>238874.72</v>
      </c>
      <c r="H463" s="58">
        <f>H464</f>
        <v>321390.28000000003</v>
      </c>
      <c r="I463" s="59">
        <f t="shared" si="102"/>
        <v>516503.65</v>
      </c>
      <c r="J463" s="60">
        <f>J464+J479+J496</f>
        <v>209850.45</v>
      </c>
      <c r="K463" s="60">
        <f>K464</f>
        <v>306653.2</v>
      </c>
      <c r="L463" s="63">
        <f t="shared" ref="L463:L474" si="103">IFERROR(I464*100/F464,"0")</f>
        <v>92.530504068836009</v>
      </c>
    </row>
    <row r="464" spans="1:12" s="2" customFormat="1" ht="25.5">
      <c r="A464" s="307"/>
      <c r="B464" s="307"/>
      <c r="C464" s="61" t="s">
        <v>112</v>
      </c>
      <c r="D464" s="62"/>
      <c r="E464" s="17" t="s">
        <v>295</v>
      </c>
      <c r="F464" s="63">
        <f t="shared" si="101"/>
        <v>471265</v>
      </c>
      <c r="G464" s="63">
        <f>G466+G468+G469+G473+G474+G472+G475+G467+G465+G470+G471</f>
        <v>149874.72</v>
      </c>
      <c r="H464" s="63">
        <f>H466+H468+H469+H473+H474+H472+H475+H476+H477+H478</f>
        <v>321390.28000000003</v>
      </c>
      <c r="I464" s="63">
        <f t="shared" si="102"/>
        <v>436063.88</v>
      </c>
      <c r="J464" s="63">
        <f>J465+J466+J467+J468+J469+J470+J471+J472+J473+J474</f>
        <v>129410.68</v>
      </c>
      <c r="K464" s="63">
        <f>K476+K477+K478</f>
        <v>306653.2</v>
      </c>
      <c r="L464" s="58">
        <f t="shared" si="103"/>
        <v>85</v>
      </c>
    </row>
    <row r="465" spans="1:12" s="48" customFormat="1" ht="48">
      <c r="A465" s="308"/>
      <c r="B465" s="308"/>
      <c r="C465" s="120"/>
      <c r="D465" s="76" t="s">
        <v>262</v>
      </c>
      <c r="E465" s="32" t="s">
        <v>266</v>
      </c>
      <c r="F465" s="58">
        <f t="shared" si="101"/>
        <v>10000</v>
      </c>
      <c r="G465" s="58">
        <v>10000</v>
      </c>
      <c r="H465" s="58">
        <v>0</v>
      </c>
      <c r="I465" s="58">
        <f t="shared" si="102"/>
        <v>8500</v>
      </c>
      <c r="J465" s="58">
        <v>8500</v>
      </c>
      <c r="K465" s="58">
        <v>0</v>
      </c>
      <c r="L465" s="58">
        <f t="shared" si="103"/>
        <v>87.524652895094576</v>
      </c>
    </row>
    <row r="466" spans="1:12" s="1" customFormat="1" ht="24">
      <c r="A466" s="308"/>
      <c r="B466" s="308"/>
      <c r="C466" s="310"/>
      <c r="D466" s="168" t="s">
        <v>141</v>
      </c>
      <c r="E466" s="34" t="s">
        <v>142</v>
      </c>
      <c r="F466" s="58">
        <f t="shared" ref="F466:F475" si="104">G466</f>
        <v>1272.67</v>
      </c>
      <c r="G466" s="58">
        <v>1272.67</v>
      </c>
      <c r="H466" s="58">
        <v>0</v>
      </c>
      <c r="I466" s="60">
        <f t="shared" si="91"/>
        <v>1113.9000000000001</v>
      </c>
      <c r="J466" s="60">
        <v>1113.9000000000001</v>
      </c>
      <c r="K466" s="60">
        <v>0</v>
      </c>
      <c r="L466" s="58">
        <f t="shared" si="103"/>
        <v>52.68</v>
      </c>
    </row>
    <row r="467" spans="1:12" s="31" customFormat="1" ht="12.75">
      <c r="A467" s="308"/>
      <c r="B467" s="308"/>
      <c r="C467" s="311"/>
      <c r="D467" s="76" t="s">
        <v>143</v>
      </c>
      <c r="E467" s="37" t="s">
        <v>144</v>
      </c>
      <c r="F467" s="58">
        <f t="shared" si="104"/>
        <v>200</v>
      </c>
      <c r="G467" s="58">
        <v>200</v>
      </c>
      <c r="H467" s="58">
        <v>0</v>
      </c>
      <c r="I467" s="58">
        <f>J467</f>
        <v>105.36</v>
      </c>
      <c r="J467" s="58">
        <v>105.36</v>
      </c>
      <c r="K467" s="58">
        <v>0</v>
      </c>
      <c r="L467" s="58">
        <f t="shared" si="103"/>
        <v>90.977999999999994</v>
      </c>
    </row>
    <row r="468" spans="1:12" s="1" customFormat="1" ht="12.75">
      <c r="A468" s="308"/>
      <c r="B468" s="308"/>
      <c r="C468" s="311"/>
      <c r="D468" s="168" t="s">
        <v>145</v>
      </c>
      <c r="E468" s="36" t="s">
        <v>146</v>
      </c>
      <c r="F468" s="58">
        <f t="shared" si="104"/>
        <v>19000</v>
      </c>
      <c r="G468" s="58">
        <v>19000</v>
      </c>
      <c r="H468" s="58">
        <v>0</v>
      </c>
      <c r="I468" s="60">
        <f t="shared" si="91"/>
        <v>17285.82</v>
      </c>
      <c r="J468" s="60">
        <v>17285.82</v>
      </c>
      <c r="K468" s="60">
        <v>0</v>
      </c>
      <c r="L468" s="58">
        <f t="shared" si="103"/>
        <v>98.448023598820043</v>
      </c>
    </row>
    <row r="469" spans="1:12" s="1" customFormat="1" ht="12.75">
      <c r="A469" s="308"/>
      <c r="B469" s="308"/>
      <c r="C469" s="311"/>
      <c r="D469" s="168" t="s">
        <v>147</v>
      </c>
      <c r="E469" s="36" t="s">
        <v>148</v>
      </c>
      <c r="F469" s="58">
        <f t="shared" si="104"/>
        <v>16950</v>
      </c>
      <c r="G469" s="58">
        <v>16950</v>
      </c>
      <c r="H469" s="58">
        <v>0</v>
      </c>
      <c r="I469" s="60">
        <f t="shared" si="91"/>
        <v>16686.939999999999</v>
      </c>
      <c r="J469" s="60">
        <v>16686.939999999999</v>
      </c>
      <c r="K469" s="60">
        <v>0</v>
      </c>
      <c r="L469" s="58">
        <f>IFERROR(I472*100/F472,"0")</f>
        <v>71.566000000000003</v>
      </c>
    </row>
    <row r="470" spans="1:12" s="1" customFormat="1" ht="12.75">
      <c r="A470" s="308"/>
      <c r="B470" s="308"/>
      <c r="C470" s="311"/>
      <c r="D470" s="168" t="s">
        <v>218</v>
      </c>
      <c r="E470" s="36" t="s">
        <v>148</v>
      </c>
      <c r="F470" s="58">
        <f t="shared" si="104"/>
        <v>31784.400000000001</v>
      </c>
      <c r="G470" s="58">
        <v>31784.400000000001</v>
      </c>
      <c r="H470" s="58">
        <v>0</v>
      </c>
      <c r="I470" s="60">
        <f t="shared" si="91"/>
        <v>19952.400000000001</v>
      </c>
      <c r="J470" s="60">
        <v>19952.400000000001</v>
      </c>
      <c r="K470" s="60"/>
      <c r="L470" s="58"/>
    </row>
    <row r="471" spans="1:12" s="1" customFormat="1" ht="12.75">
      <c r="A471" s="308"/>
      <c r="B471" s="308"/>
      <c r="C471" s="311"/>
      <c r="D471" s="168" t="s">
        <v>176</v>
      </c>
      <c r="E471" s="36" t="s">
        <v>148</v>
      </c>
      <c r="F471" s="58">
        <f t="shared" si="104"/>
        <v>11467.65</v>
      </c>
      <c r="G471" s="58">
        <v>11467.65</v>
      </c>
      <c r="H471" s="58">
        <v>0</v>
      </c>
      <c r="I471" s="60">
        <f t="shared" si="91"/>
        <v>11405.3</v>
      </c>
      <c r="J471" s="60">
        <v>11405.3</v>
      </c>
      <c r="K471" s="60"/>
      <c r="L471" s="58"/>
    </row>
    <row r="472" spans="1:12" s="1" customFormat="1" ht="12.75">
      <c r="A472" s="308"/>
      <c r="B472" s="308"/>
      <c r="C472" s="311"/>
      <c r="D472" s="168" t="s">
        <v>213</v>
      </c>
      <c r="E472" s="32" t="s">
        <v>233</v>
      </c>
      <c r="F472" s="58">
        <f t="shared" si="104"/>
        <v>4000</v>
      </c>
      <c r="G472" s="58">
        <v>4000</v>
      </c>
      <c r="H472" s="58">
        <v>0</v>
      </c>
      <c r="I472" s="60">
        <f t="shared" si="91"/>
        <v>2862.64</v>
      </c>
      <c r="J472" s="60">
        <v>2862.64</v>
      </c>
      <c r="K472" s="60">
        <v>0</v>
      </c>
      <c r="L472" s="58">
        <f t="shared" si="103"/>
        <v>91.600686567164175</v>
      </c>
    </row>
    <row r="473" spans="1:12" s="1" customFormat="1" ht="12.75">
      <c r="A473" s="308"/>
      <c r="B473" s="308"/>
      <c r="C473" s="311"/>
      <c r="D473" s="168" t="s">
        <v>153</v>
      </c>
      <c r="E473" s="37" t="s">
        <v>154</v>
      </c>
      <c r="F473" s="58">
        <f t="shared" si="104"/>
        <v>33500</v>
      </c>
      <c r="G473" s="58">
        <v>33500</v>
      </c>
      <c r="H473" s="58">
        <v>0</v>
      </c>
      <c r="I473" s="60">
        <f t="shared" si="91"/>
        <v>30686.23</v>
      </c>
      <c r="J473" s="60">
        <v>30686.23</v>
      </c>
      <c r="K473" s="60">
        <v>0</v>
      </c>
      <c r="L473" s="58" t="str">
        <f>IFERROR(#REF!*100/#REF!,"0")</f>
        <v>0</v>
      </c>
    </row>
    <row r="474" spans="1:12" s="1" customFormat="1" ht="12.75">
      <c r="A474" s="308"/>
      <c r="B474" s="308"/>
      <c r="C474" s="311"/>
      <c r="D474" s="168" t="s">
        <v>137</v>
      </c>
      <c r="E474" s="32" t="s">
        <v>138</v>
      </c>
      <c r="F474" s="58">
        <f t="shared" si="104"/>
        <v>21700</v>
      </c>
      <c r="G474" s="58">
        <v>21700</v>
      </c>
      <c r="H474" s="58">
        <v>0</v>
      </c>
      <c r="I474" s="60">
        <f t="shared" si="91"/>
        <v>20812.09</v>
      </c>
      <c r="J474" s="60">
        <v>20812.09</v>
      </c>
      <c r="K474" s="60">
        <v>0</v>
      </c>
      <c r="L474" s="58" t="str">
        <f t="shared" si="103"/>
        <v>0</v>
      </c>
    </row>
    <row r="475" spans="1:12" s="1" customFormat="1" ht="12.75">
      <c r="A475" s="308"/>
      <c r="B475" s="308"/>
      <c r="C475" s="311"/>
      <c r="D475" s="168" t="s">
        <v>139</v>
      </c>
      <c r="E475" s="32" t="s">
        <v>132</v>
      </c>
      <c r="F475" s="58">
        <f t="shared" si="104"/>
        <v>0</v>
      </c>
      <c r="G475" s="58">
        <v>0</v>
      </c>
      <c r="H475" s="58"/>
      <c r="I475" s="60">
        <f t="shared" si="91"/>
        <v>0</v>
      </c>
      <c r="J475" s="60">
        <v>0</v>
      </c>
      <c r="K475" s="60"/>
      <c r="L475" s="58">
        <f>IFERROR(J476*100/G476,IFERROR(K476*100/H476,"0"))</f>
        <v>95.934062529893936</v>
      </c>
    </row>
    <row r="476" spans="1:12" s="1" customFormat="1" ht="24">
      <c r="A476" s="308"/>
      <c r="B476" s="308"/>
      <c r="C476" s="311"/>
      <c r="D476" s="168" t="s">
        <v>152</v>
      </c>
      <c r="E476" s="36" t="s">
        <v>211</v>
      </c>
      <c r="F476" s="58">
        <f>H476</f>
        <v>132029.32999999999</v>
      </c>
      <c r="G476" s="58">
        <v>0</v>
      </c>
      <c r="H476" s="58">
        <v>132029.32999999999</v>
      </c>
      <c r="I476" s="60">
        <f>J476+K476</f>
        <v>126661.1</v>
      </c>
      <c r="J476" s="60">
        <v>0</v>
      </c>
      <c r="K476" s="60">
        <v>126661.1</v>
      </c>
      <c r="L476" s="58">
        <f>IFERROR(J477*100/G477,IFERROR(K477*100/H477,"0"))</f>
        <v>100</v>
      </c>
    </row>
    <row r="477" spans="1:12" s="31" customFormat="1" ht="24">
      <c r="A477" s="308"/>
      <c r="B477" s="308"/>
      <c r="C477" s="311"/>
      <c r="D477" s="76" t="s">
        <v>275</v>
      </c>
      <c r="E477" s="32" t="s">
        <v>211</v>
      </c>
      <c r="F477" s="58">
        <f>H477</f>
        <v>114528.6</v>
      </c>
      <c r="G477" s="58">
        <v>0</v>
      </c>
      <c r="H477" s="58">
        <v>114528.6</v>
      </c>
      <c r="I477" s="58">
        <f>J477+K477</f>
        <v>114528.6</v>
      </c>
      <c r="J477" s="58">
        <v>0</v>
      </c>
      <c r="K477" s="58">
        <v>114528.6</v>
      </c>
      <c r="L477" s="58">
        <f>IFERROR(J478*100/G478,IFERROR(K478*100/H478,"0"))</f>
        <v>87.480214105263286</v>
      </c>
    </row>
    <row r="478" spans="1:12" s="31" customFormat="1" ht="24">
      <c r="A478" s="308"/>
      <c r="B478" s="308"/>
      <c r="C478" s="315"/>
      <c r="D478" s="76" t="s">
        <v>276</v>
      </c>
      <c r="E478" s="32" t="s">
        <v>211</v>
      </c>
      <c r="F478" s="58">
        <f>H478</f>
        <v>74832.350000000006</v>
      </c>
      <c r="G478" s="58">
        <v>0</v>
      </c>
      <c r="H478" s="58">
        <v>74832.350000000006</v>
      </c>
      <c r="I478" s="58">
        <f>J478+K478</f>
        <v>65463.5</v>
      </c>
      <c r="J478" s="58">
        <v>0</v>
      </c>
      <c r="K478" s="58">
        <v>65463.5</v>
      </c>
      <c r="L478" s="63">
        <f t="shared" ref="L478" si="105">IFERROR(I479*100/F479,"0")</f>
        <v>90.381764044943822</v>
      </c>
    </row>
    <row r="479" spans="1:12" s="2" customFormat="1" ht="12.75">
      <c r="A479" s="308"/>
      <c r="B479" s="308"/>
      <c r="C479" s="61" t="s">
        <v>113</v>
      </c>
      <c r="D479" s="62"/>
      <c r="E479" s="17" t="s">
        <v>114</v>
      </c>
      <c r="F479" s="63">
        <f t="shared" ref="F479:F495" si="106">G479</f>
        <v>89000</v>
      </c>
      <c r="G479" s="63">
        <f>G480+G481+G482+G483+G484+G486+G487+G488+G490+G491+G492+G493+G494+G495+G485+G489</f>
        <v>89000</v>
      </c>
      <c r="H479" s="63">
        <f t="shared" ref="H479:J479" si="107">H480+H481+H482+H483+H484+H486+H487+H488+H490+H491+H492+H493+H494+H495+H485+H489</f>
        <v>0</v>
      </c>
      <c r="I479" s="63">
        <f t="shared" si="107"/>
        <v>80439.77</v>
      </c>
      <c r="J479" s="63">
        <f t="shared" si="107"/>
        <v>80439.77</v>
      </c>
      <c r="K479" s="64">
        <f>SUM(K480:K495)</f>
        <v>0</v>
      </c>
      <c r="L479" s="58">
        <f t="shared" ref="L479:L514" si="108">IFERROR(J480*100/G480,IFERROR(K480*100/H480,"0"))</f>
        <v>99.871165644171782</v>
      </c>
    </row>
    <row r="480" spans="1:12" s="1" customFormat="1" ht="24">
      <c r="A480" s="308"/>
      <c r="B480" s="308"/>
      <c r="C480" s="309"/>
      <c r="D480" s="168" t="s">
        <v>165</v>
      </c>
      <c r="E480" s="39" t="s">
        <v>181</v>
      </c>
      <c r="F480" s="58">
        <f t="shared" si="106"/>
        <v>163</v>
      </c>
      <c r="G480" s="58">
        <v>163</v>
      </c>
      <c r="H480" s="58">
        <v>0</v>
      </c>
      <c r="I480" s="60">
        <f t="shared" si="91"/>
        <v>162.79</v>
      </c>
      <c r="J480" s="60">
        <v>162.79</v>
      </c>
      <c r="K480" s="60">
        <v>0</v>
      </c>
      <c r="L480" s="58">
        <f t="shared" si="108"/>
        <v>98.966622641509431</v>
      </c>
    </row>
    <row r="481" spans="1:12" s="1" customFormat="1" ht="24">
      <c r="A481" s="308"/>
      <c r="B481" s="308"/>
      <c r="C481" s="309"/>
      <c r="D481" s="168" t="s">
        <v>155</v>
      </c>
      <c r="E481" s="34" t="s">
        <v>236</v>
      </c>
      <c r="F481" s="58">
        <f t="shared" si="106"/>
        <v>53000</v>
      </c>
      <c r="G481" s="58">
        <v>53000</v>
      </c>
      <c r="H481" s="58">
        <v>0</v>
      </c>
      <c r="I481" s="60">
        <f t="shared" si="91"/>
        <v>52452.31</v>
      </c>
      <c r="J481" s="60">
        <v>52452.31</v>
      </c>
      <c r="K481" s="60">
        <v>0</v>
      </c>
      <c r="L481" s="58">
        <f t="shared" si="108"/>
        <v>100</v>
      </c>
    </row>
    <row r="482" spans="1:12" s="1" customFormat="1" ht="12.75">
      <c r="A482" s="308"/>
      <c r="B482" s="308"/>
      <c r="C482" s="309"/>
      <c r="D482" s="168" t="s">
        <v>156</v>
      </c>
      <c r="E482" s="34" t="s">
        <v>160</v>
      </c>
      <c r="F482" s="58">
        <f t="shared" si="106"/>
        <v>3978</v>
      </c>
      <c r="G482" s="58">
        <v>3978</v>
      </c>
      <c r="H482" s="58">
        <v>0</v>
      </c>
      <c r="I482" s="60">
        <f t="shared" si="91"/>
        <v>3978</v>
      </c>
      <c r="J482" s="60">
        <v>3978</v>
      </c>
      <c r="K482" s="60">
        <v>0</v>
      </c>
      <c r="L482" s="58">
        <f t="shared" si="108"/>
        <v>94.613229166666684</v>
      </c>
    </row>
    <row r="483" spans="1:12" s="1" customFormat="1" ht="24">
      <c r="A483" s="308"/>
      <c r="B483" s="308"/>
      <c r="C483" s="309"/>
      <c r="D483" s="168" t="s">
        <v>141</v>
      </c>
      <c r="E483" s="34" t="s">
        <v>142</v>
      </c>
      <c r="F483" s="58">
        <f t="shared" si="106"/>
        <v>9600</v>
      </c>
      <c r="G483" s="58">
        <v>9600</v>
      </c>
      <c r="H483" s="58">
        <v>0</v>
      </c>
      <c r="I483" s="60">
        <f t="shared" si="91"/>
        <v>9082.8700000000008</v>
      </c>
      <c r="J483" s="60">
        <v>9082.8700000000008</v>
      </c>
      <c r="K483" s="60">
        <v>0</v>
      </c>
      <c r="L483" s="58" t="str">
        <f t="shared" si="108"/>
        <v>0</v>
      </c>
    </row>
    <row r="484" spans="1:12" s="1" customFormat="1" ht="12.75">
      <c r="A484" s="308"/>
      <c r="B484" s="308"/>
      <c r="C484" s="309"/>
      <c r="D484" s="168" t="s">
        <v>143</v>
      </c>
      <c r="E484" s="34" t="s">
        <v>144</v>
      </c>
      <c r="F484" s="58">
        <f t="shared" si="106"/>
        <v>0</v>
      </c>
      <c r="G484" s="58">
        <v>0</v>
      </c>
      <c r="H484" s="58">
        <v>0</v>
      </c>
      <c r="I484" s="60">
        <f t="shared" si="91"/>
        <v>0</v>
      </c>
      <c r="J484" s="60">
        <v>0</v>
      </c>
      <c r="K484" s="60">
        <v>0</v>
      </c>
      <c r="L484" s="58" t="str">
        <f t="shared" si="108"/>
        <v>0</v>
      </c>
    </row>
    <row r="485" spans="1:12" s="1" customFormat="1" ht="12.75">
      <c r="A485" s="308"/>
      <c r="B485" s="308"/>
      <c r="C485" s="309"/>
      <c r="D485" s="168" t="s">
        <v>145</v>
      </c>
      <c r="E485" s="36" t="s">
        <v>146</v>
      </c>
      <c r="F485" s="58">
        <f t="shared" si="106"/>
        <v>0</v>
      </c>
      <c r="G485" s="58">
        <v>0</v>
      </c>
      <c r="H485" s="58">
        <v>0</v>
      </c>
      <c r="I485" s="60">
        <f t="shared" si="91"/>
        <v>0</v>
      </c>
      <c r="J485" s="60">
        <v>0</v>
      </c>
      <c r="K485" s="60">
        <v>0</v>
      </c>
      <c r="L485" s="58">
        <f t="shared" si="108"/>
        <v>91.698038083315552</v>
      </c>
    </row>
    <row r="486" spans="1:12" s="1" customFormat="1" ht="12.75">
      <c r="A486" s="308"/>
      <c r="B486" s="308"/>
      <c r="C486" s="309"/>
      <c r="D486" s="168" t="s">
        <v>147</v>
      </c>
      <c r="E486" s="36" t="s">
        <v>148</v>
      </c>
      <c r="F486" s="58">
        <f t="shared" si="106"/>
        <v>11151.34</v>
      </c>
      <c r="G486" s="58">
        <v>11151.34</v>
      </c>
      <c r="H486" s="58">
        <v>0</v>
      </c>
      <c r="I486" s="60">
        <f t="shared" si="91"/>
        <v>10225.56</v>
      </c>
      <c r="J486" s="60">
        <v>10225.56</v>
      </c>
      <c r="K486" s="60">
        <v>0</v>
      </c>
      <c r="L486" s="58">
        <f t="shared" si="108"/>
        <v>86.933333333333337</v>
      </c>
    </row>
    <row r="487" spans="1:12" s="1" customFormat="1" ht="24">
      <c r="A487" s="308"/>
      <c r="B487" s="308"/>
      <c r="C487" s="309"/>
      <c r="D487" s="168" t="s">
        <v>167</v>
      </c>
      <c r="E487" s="46" t="s">
        <v>269</v>
      </c>
      <c r="F487" s="58">
        <f t="shared" si="106"/>
        <v>3000</v>
      </c>
      <c r="G487" s="58">
        <v>3000</v>
      </c>
      <c r="H487" s="58">
        <v>0</v>
      </c>
      <c r="I487" s="60">
        <f t="shared" si="91"/>
        <v>2608</v>
      </c>
      <c r="J487" s="60">
        <v>2608</v>
      </c>
      <c r="K487" s="60">
        <v>0</v>
      </c>
      <c r="L487" s="58">
        <f t="shared" si="108"/>
        <v>0</v>
      </c>
    </row>
    <row r="488" spans="1:12" s="1" customFormat="1" ht="12.75">
      <c r="A488" s="308"/>
      <c r="B488" s="308"/>
      <c r="C488" s="309"/>
      <c r="D488" s="168" t="s">
        <v>153</v>
      </c>
      <c r="E488" s="34" t="s">
        <v>154</v>
      </c>
      <c r="F488" s="58">
        <f t="shared" si="106"/>
        <v>2000</v>
      </c>
      <c r="G488" s="58">
        <v>2000</v>
      </c>
      <c r="H488" s="58">
        <v>0</v>
      </c>
      <c r="I488" s="60">
        <f t="shared" ref="I488:I522" si="109">J488</f>
        <v>0</v>
      </c>
      <c r="J488" s="60">
        <v>0</v>
      </c>
      <c r="K488" s="60">
        <v>0</v>
      </c>
      <c r="L488" s="58">
        <f t="shared" si="108"/>
        <v>0</v>
      </c>
    </row>
    <row r="489" spans="1:12" s="1" customFormat="1" ht="12.75">
      <c r="A489" s="308"/>
      <c r="B489" s="308"/>
      <c r="C489" s="309"/>
      <c r="D489" s="168" t="s">
        <v>168</v>
      </c>
      <c r="E489" s="37" t="s">
        <v>182</v>
      </c>
      <c r="F489" s="58">
        <f t="shared" si="106"/>
        <v>2000</v>
      </c>
      <c r="G489" s="58">
        <v>2000</v>
      </c>
      <c r="H489" s="58">
        <v>0</v>
      </c>
      <c r="I489" s="60">
        <f t="shared" si="109"/>
        <v>0</v>
      </c>
      <c r="J489" s="60">
        <v>0</v>
      </c>
      <c r="K489" s="60">
        <v>0</v>
      </c>
      <c r="L489" s="58">
        <f t="shared" si="108"/>
        <v>0</v>
      </c>
    </row>
    <row r="490" spans="1:12" s="31" customFormat="1" ht="12.75">
      <c r="A490" s="308"/>
      <c r="B490" s="308"/>
      <c r="C490" s="309"/>
      <c r="D490" s="76" t="s">
        <v>169</v>
      </c>
      <c r="E490" s="37" t="s">
        <v>172</v>
      </c>
      <c r="F490" s="58">
        <f t="shared" si="106"/>
        <v>100</v>
      </c>
      <c r="G490" s="58">
        <v>100</v>
      </c>
      <c r="H490" s="58">
        <v>0</v>
      </c>
      <c r="I490" s="58">
        <f t="shared" si="109"/>
        <v>0</v>
      </c>
      <c r="J490" s="58">
        <v>0</v>
      </c>
      <c r="K490" s="58">
        <v>0</v>
      </c>
      <c r="L490" s="58">
        <f t="shared" si="108"/>
        <v>38.036004645760741</v>
      </c>
    </row>
    <row r="491" spans="1:12" s="1" customFormat="1" ht="12.75">
      <c r="A491" s="308"/>
      <c r="B491" s="308"/>
      <c r="C491" s="309"/>
      <c r="D491" s="168" t="s">
        <v>137</v>
      </c>
      <c r="E491" s="34" t="s">
        <v>138</v>
      </c>
      <c r="F491" s="58">
        <f t="shared" si="106"/>
        <v>1722</v>
      </c>
      <c r="G491" s="58">
        <v>1722</v>
      </c>
      <c r="H491" s="58">
        <v>0</v>
      </c>
      <c r="I491" s="60">
        <f t="shared" si="109"/>
        <v>654.98</v>
      </c>
      <c r="J491" s="60">
        <v>654.98</v>
      </c>
      <c r="K491" s="60">
        <v>0</v>
      </c>
      <c r="L491" s="58">
        <f t="shared" si="108"/>
        <v>5.95</v>
      </c>
    </row>
    <row r="492" spans="1:12" s="1" customFormat="1" ht="12.75">
      <c r="A492" s="308"/>
      <c r="B492" s="308"/>
      <c r="C492" s="309"/>
      <c r="D492" s="168" t="s">
        <v>157</v>
      </c>
      <c r="E492" s="34" t="s">
        <v>161</v>
      </c>
      <c r="F492" s="58">
        <f t="shared" si="106"/>
        <v>400</v>
      </c>
      <c r="G492" s="58">
        <v>400</v>
      </c>
      <c r="H492" s="58">
        <v>0</v>
      </c>
      <c r="I492" s="60">
        <f t="shared" si="109"/>
        <v>23.8</v>
      </c>
      <c r="J492" s="60">
        <v>23.8</v>
      </c>
      <c r="K492" s="60">
        <v>0</v>
      </c>
      <c r="L492" s="58">
        <f t="shared" si="108"/>
        <v>0</v>
      </c>
    </row>
    <row r="493" spans="1:12" s="1" customFormat="1" ht="12.75">
      <c r="A493" s="308"/>
      <c r="B493" s="308"/>
      <c r="C493" s="309"/>
      <c r="D493" s="168" t="s">
        <v>139</v>
      </c>
      <c r="E493" s="34" t="s">
        <v>132</v>
      </c>
      <c r="F493" s="58">
        <f t="shared" si="106"/>
        <v>400</v>
      </c>
      <c r="G493" s="58">
        <v>400</v>
      </c>
      <c r="H493" s="58">
        <v>0</v>
      </c>
      <c r="I493" s="60">
        <f t="shared" si="109"/>
        <v>0</v>
      </c>
      <c r="J493" s="60">
        <v>0</v>
      </c>
      <c r="K493" s="60">
        <v>0</v>
      </c>
      <c r="L493" s="58">
        <f t="shared" si="108"/>
        <v>100</v>
      </c>
    </row>
    <row r="494" spans="1:12" s="1" customFormat="1" ht="24">
      <c r="A494" s="308"/>
      <c r="B494" s="308"/>
      <c r="C494" s="309"/>
      <c r="D494" s="168" t="s">
        <v>158</v>
      </c>
      <c r="E494" s="39" t="s">
        <v>231</v>
      </c>
      <c r="F494" s="58">
        <f t="shared" si="106"/>
        <v>1185.6600000000001</v>
      </c>
      <c r="G494" s="58">
        <v>1185.6600000000001</v>
      </c>
      <c r="H494" s="58">
        <v>0</v>
      </c>
      <c r="I494" s="60">
        <f t="shared" si="109"/>
        <v>1185.6600000000001</v>
      </c>
      <c r="J494" s="60">
        <v>1185.6600000000001</v>
      </c>
      <c r="K494" s="60">
        <v>0</v>
      </c>
      <c r="L494" s="58">
        <f t="shared" si="108"/>
        <v>21.933333333333334</v>
      </c>
    </row>
    <row r="495" spans="1:12" s="1" customFormat="1" ht="36">
      <c r="A495" s="308"/>
      <c r="B495" s="308"/>
      <c r="C495" s="309"/>
      <c r="D495" s="168" t="s">
        <v>159</v>
      </c>
      <c r="E495" s="39" t="s">
        <v>173</v>
      </c>
      <c r="F495" s="58">
        <f t="shared" si="106"/>
        <v>300</v>
      </c>
      <c r="G495" s="58">
        <v>300</v>
      </c>
      <c r="H495" s="58">
        <v>0</v>
      </c>
      <c r="I495" s="60">
        <f t="shared" si="109"/>
        <v>65.8</v>
      </c>
      <c r="J495" s="60">
        <v>65.8</v>
      </c>
      <c r="K495" s="60">
        <v>0</v>
      </c>
      <c r="L495" s="63" t="str">
        <f t="shared" si="108"/>
        <v>0</v>
      </c>
    </row>
    <row r="496" spans="1:12" s="48" customFormat="1" ht="12.75">
      <c r="A496" s="130"/>
      <c r="B496" s="130"/>
      <c r="C496" s="120" t="s">
        <v>265</v>
      </c>
      <c r="D496" s="107"/>
      <c r="E496" s="105" t="s">
        <v>109</v>
      </c>
      <c r="F496" s="63">
        <f t="shared" ref="F496:F515" si="110">G496+H496</f>
        <v>0</v>
      </c>
      <c r="G496" s="63">
        <f>G497+G498+G499+G500+G501+G502+G503+G504+G505+G506+G507+G508+G509+G510+G511+G512+G513+G514+G515</f>
        <v>0</v>
      </c>
      <c r="H496" s="63">
        <f t="shared" ref="H496:K496" si="111">H497+H498+H499+H500+H501+H502+H503+H504+H505+H506+H507+H508+H509+H510+H511+H512+H513+H514+H515</f>
        <v>0</v>
      </c>
      <c r="I496" s="63">
        <f>J496+K496</f>
        <v>0</v>
      </c>
      <c r="J496" s="63">
        <f t="shared" si="111"/>
        <v>0</v>
      </c>
      <c r="K496" s="63">
        <f t="shared" si="111"/>
        <v>0</v>
      </c>
      <c r="L496" s="58" t="str">
        <f t="shared" si="108"/>
        <v>0</v>
      </c>
    </row>
    <row r="497" spans="1:12" s="1" customFormat="1" ht="25.5">
      <c r="A497" s="161"/>
      <c r="B497" s="161"/>
      <c r="C497" s="171"/>
      <c r="D497" s="168" t="s">
        <v>215</v>
      </c>
      <c r="E497" s="85" t="s">
        <v>236</v>
      </c>
      <c r="F497" s="58">
        <f t="shared" si="110"/>
        <v>0</v>
      </c>
      <c r="G497" s="58">
        <v>0</v>
      </c>
      <c r="H497" s="58">
        <v>0</v>
      </c>
      <c r="I497" s="60">
        <f>J497+K497</f>
        <v>0</v>
      </c>
      <c r="J497" s="60">
        <v>0</v>
      </c>
      <c r="K497" s="60">
        <v>0</v>
      </c>
      <c r="L497" s="58" t="str">
        <f t="shared" si="108"/>
        <v>0</v>
      </c>
    </row>
    <row r="498" spans="1:12" s="1" customFormat="1" ht="25.5">
      <c r="A498" s="161"/>
      <c r="B498" s="161"/>
      <c r="C498" s="171"/>
      <c r="D498" s="168" t="s">
        <v>192</v>
      </c>
      <c r="E498" s="85" t="s">
        <v>236</v>
      </c>
      <c r="F498" s="58">
        <f t="shared" si="110"/>
        <v>0</v>
      </c>
      <c r="G498" s="58">
        <v>0</v>
      </c>
      <c r="H498" s="58">
        <v>0</v>
      </c>
      <c r="I498" s="60">
        <f t="shared" ref="I498:I515" si="112">J498+K498</f>
        <v>0</v>
      </c>
      <c r="J498" s="60">
        <v>0</v>
      </c>
      <c r="K498" s="60">
        <v>0</v>
      </c>
      <c r="L498" s="58" t="str">
        <f t="shared" si="108"/>
        <v>0</v>
      </c>
    </row>
    <row r="499" spans="1:12" s="1" customFormat="1" ht="25.5">
      <c r="A499" s="161"/>
      <c r="B499" s="161"/>
      <c r="C499" s="171"/>
      <c r="D499" s="168" t="s">
        <v>141</v>
      </c>
      <c r="E499" s="85" t="s">
        <v>142</v>
      </c>
      <c r="F499" s="58">
        <f t="shared" si="110"/>
        <v>0</v>
      </c>
      <c r="G499" s="58">
        <v>0</v>
      </c>
      <c r="H499" s="58">
        <v>0</v>
      </c>
      <c r="I499" s="60">
        <f t="shared" si="112"/>
        <v>0</v>
      </c>
      <c r="J499" s="60">
        <v>0</v>
      </c>
      <c r="K499" s="60">
        <v>0</v>
      </c>
      <c r="L499" s="58" t="str">
        <f t="shared" si="108"/>
        <v>0</v>
      </c>
    </row>
    <row r="500" spans="1:12" s="1" customFormat="1" ht="25.5">
      <c r="A500" s="161"/>
      <c r="B500" s="161"/>
      <c r="C500" s="171"/>
      <c r="D500" s="168" t="s">
        <v>216</v>
      </c>
      <c r="E500" s="85" t="s">
        <v>142</v>
      </c>
      <c r="F500" s="58">
        <f t="shared" si="110"/>
        <v>0</v>
      </c>
      <c r="G500" s="58">
        <v>0</v>
      </c>
      <c r="H500" s="58">
        <v>0</v>
      </c>
      <c r="I500" s="60">
        <f t="shared" si="112"/>
        <v>0</v>
      </c>
      <c r="J500" s="60">
        <v>0</v>
      </c>
      <c r="K500" s="60">
        <v>0</v>
      </c>
      <c r="L500" s="58" t="str">
        <f t="shared" si="108"/>
        <v>0</v>
      </c>
    </row>
    <row r="501" spans="1:12" s="1" customFormat="1" ht="25.5">
      <c r="A501" s="161"/>
      <c r="B501" s="161"/>
      <c r="C501" s="171"/>
      <c r="D501" s="168" t="s">
        <v>193</v>
      </c>
      <c r="E501" s="85" t="s">
        <v>142</v>
      </c>
      <c r="F501" s="58">
        <f t="shared" si="110"/>
        <v>0</v>
      </c>
      <c r="G501" s="58">
        <v>0</v>
      </c>
      <c r="H501" s="58">
        <v>0</v>
      </c>
      <c r="I501" s="60">
        <f t="shared" si="112"/>
        <v>0</v>
      </c>
      <c r="J501" s="60">
        <v>0</v>
      </c>
      <c r="K501" s="60">
        <v>0</v>
      </c>
      <c r="L501" s="58" t="str">
        <f t="shared" si="108"/>
        <v>0</v>
      </c>
    </row>
    <row r="502" spans="1:12" s="1" customFormat="1" ht="12.75">
      <c r="A502" s="161"/>
      <c r="B502" s="161"/>
      <c r="C502" s="171"/>
      <c r="D502" s="168" t="s">
        <v>143</v>
      </c>
      <c r="E502" s="85" t="s">
        <v>144</v>
      </c>
      <c r="F502" s="58">
        <f t="shared" si="110"/>
        <v>0</v>
      </c>
      <c r="G502" s="58">
        <v>0</v>
      </c>
      <c r="H502" s="58">
        <v>0</v>
      </c>
      <c r="I502" s="60">
        <f t="shared" si="112"/>
        <v>0</v>
      </c>
      <c r="J502" s="60">
        <v>0</v>
      </c>
      <c r="K502" s="60">
        <v>0</v>
      </c>
      <c r="L502" s="58" t="str">
        <f t="shared" si="108"/>
        <v>0</v>
      </c>
    </row>
    <row r="503" spans="1:12" s="1" customFormat="1" ht="12.75">
      <c r="A503" s="161"/>
      <c r="B503" s="161"/>
      <c r="C503" s="171"/>
      <c r="D503" s="168" t="s">
        <v>217</v>
      </c>
      <c r="E503" s="85" t="s">
        <v>144</v>
      </c>
      <c r="F503" s="58">
        <f t="shared" si="110"/>
        <v>0</v>
      </c>
      <c r="G503" s="58">
        <v>0</v>
      </c>
      <c r="H503" s="58">
        <v>0</v>
      </c>
      <c r="I503" s="60">
        <f t="shared" si="112"/>
        <v>0</v>
      </c>
      <c r="J503" s="60">
        <v>0</v>
      </c>
      <c r="K503" s="60">
        <v>0</v>
      </c>
      <c r="L503" s="58" t="str">
        <f t="shared" si="108"/>
        <v>0</v>
      </c>
    </row>
    <row r="504" spans="1:12" s="1" customFormat="1" ht="12.75">
      <c r="A504" s="161"/>
      <c r="B504" s="161"/>
      <c r="C504" s="171"/>
      <c r="D504" s="168" t="s">
        <v>194</v>
      </c>
      <c r="E504" s="85" t="s">
        <v>144</v>
      </c>
      <c r="F504" s="58">
        <f t="shared" si="110"/>
        <v>0</v>
      </c>
      <c r="G504" s="58">
        <v>0</v>
      </c>
      <c r="H504" s="58">
        <v>0</v>
      </c>
      <c r="I504" s="60">
        <f t="shared" si="112"/>
        <v>0</v>
      </c>
      <c r="J504" s="60">
        <v>0</v>
      </c>
      <c r="K504" s="60">
        <v>0</v>
      </c>
      <c r="L504" s="58" t="str">
        <f t="shared" si="108"/>
        <v>0</v>
      </c>
    </row>
    <row r="505" spans="1:12" s="1" customFormat="1" ht="12.75">
      <c r="A505" s="161"/>
      <c r="B505" s="161"/>
      <c r="C505" s="171"/>
      <c r="D505" s="168" t="s">
        <v>145</v>
      </c>
      <c r="E505" s="85" t="s">
        <v>146</v>
      </c>
      <c r="F505" s="58">
        <f t="shared" si="110"/>
        <v>0</v>
      </c>
      <c r="G505" s="58">
        <v>0</v>
      </c>
      <c r="H505" s="58">
        <v>0</v>
      </c>
      <c r="I505" s="60">
        <f t="shared" si="112"/>
        <v>0</v>
      </c>
      <c r="J505" s="60">
        <v>0</v>
      </c>
      <c r="K505" s="60">
        <v>0</v>
      </c>
      <c r="L505" s="58" t="str">
        <f t="shared" si="108"/>
        <v>0</v>
      </c>
    </row>
    <row r="506" spans="1:12" s="1" customFormat="1" ht="12.75">
      <c r="A506" s="161"/>
      <c r="B506" s="161"/>
      <c r="C506" s="171"/>
      <c r="D506" s="168" t="s">
        <v>263</v>
      </c>
      <c r="E506" s="85" t="s">
        <v>146</v>
      </c>
      <c r="F506" s="58">
        <f t="shared" si="110"/>
        <v>0</v>
      </c>
      <c r="G506" s="58">
        <v>0</v>
      </c>
      <c r="H506" s="58">
        <v>0</v>
      </c>
      <c r="I506" s="60">
        <f t="shared" si="112"/>
        <v>0</v>
      </c>
      <c r="J506" s="60">
        <v>0</v>
      </c>
      <c r="K506" s="60">
        <v>0</v>
      </c>
      <c r="L506" s="58" t="str">
        <f t="shared" si="108"/>
        <v>0</v>
      </c>
    </row>
    <row r="507" spans="1:12" s="1" customFormat="1" ht="12.75">
      <c r="A507" s="161"/>
      <c r="B507" s="161"/>
      <c r="C507" s="171"/>
      <c r="D507" s="168" t="s">
        <v>195</v>
      </c>
      <c r="E507" s="85" t="s">
        <v>146</v>
      </c>
      <c r="F507" s="58">
        <f t="shared" si="110"/>
        <v>0</v>
      </c>
      <c r="G507" s="58">
        <v>0</v>
      </c>
      <c r="H507" s="58">
        <v>0</v>
      </c>
      <c r="I507" s="60">
        <f t="shared" si="112"/>
        <v>0</v>
      </c>
      <c r="J507" s="60">
        <v>0</v>
      </c>
      <c r="K507" s="60">
        <v>0</v>
      </c>
      <c r="L507" s="58" t="str">
        <f t="shared" si="108"/>
        <v>0</v>
      </c>
    </row>
    <row r="508" spans="1:12" s="1" customFormat="1" ht="25.5">
      <c r="A508" s="161"/>
      <c r="B508" s="161"/>
      <c r="C508" s="171"/>
      <c r="D508" s="168" t="s">
        <v>147</v>
      </c>
      <c r="E508" s="85" t="s">
        <v>148</v>
      </c>
      <c r="F508" s="58">
        <f t="shared" si="110"/>
        <v>0</v>
      </c>
      <c r="G508" s="58">
        <v>0</v>
      </c>
      <c r="H508" s="58">
        <v>0</v>
      </c>
      <c r="I508" s="60">
        <f t="shared" si="112"/>
        <v>0</v>
      </c>
      <c r="J508" s="60">
        <v>0</v>
      </c>
      <c r="K508" s="60">
        <v>0</v>
      </c>
      <c r="L508" s="58" t="str">
        <f t="shared" si="108"/>
        <v>0</v>
      </c>
    </row>
    <row r="509" spans="1:12" s="1" customFormat="1" ht="25.5">
      <c r="A509" s="161"/>
      <c r="B509" s="161"/>
      <c r="C509" s="171"/>
      <c r="D509" s="168" t="s">
        <v>218</v>
      </c>
      <c r="E509" s="85" t="s">
        <v>148</v>
      </c>
      <c r="F509" s="58">
        <f t="shared" si="110"/>
        <v>0</v>
      </c>
      <c r="G509" s="58">
        <v>0</v>
      </c>
      <c r="H509" s="58">
        <v>0</v>
      </c>
      <c r="I509" s="60">
        <f t="shared" si="112"/>
        <v>0</v>
      </c>
      <c r="J509" s="60">
        <v>0</v>
      </c>
      <c r="K509" s="60">
        <v>0</v>
      </c>
      <c r="L509" s="58" t="str">
        <f t="shared" si="108"/>
        <v>0</v>
      </c>
    </row>
    <row r="510" spans="1:12" s="1" customFormat="1" ht="25.5">
      <c r="A510" s="161"/>
      <c r="B510" s="161"/>
      <c r="C510" s="171"/>
      <c r="D510" s="168" t="s">
        <v>176</v>
      </c>
      <c r="E510" s="85" t="s">
        <v>148</v>
      </c>
      <c r="F510" s="58">
        <f t="shared" si="110"/>
        <v>0</v>
      </c>
      <c r="G510" s="58">
        <v>0</v>
      </c>
      <c r="H510" s="58">
        <v>0</v>
      </c>
      <c r="I510" s="60">
        <f t="shared" si="112"/>
        <v>0</v>
      </c>
      <c r="J510" s="60">
        <v>0</v>
      </c>
      <c r="K510" s="60">
        <v>0</v>
      </c>
      <c r="L510" s="58" t="str">
        <f t="shared" si="108"/>
        <v>0</v>
      </c>
    </row>
    <row r="511" spans="1:12" s="1" customFormat="1" ht="12.75">
      <c r="A511" s="161"/>
      <c r="B511" s="161"/>
      <c r="C511" s="171"/>
      <c r="D511" s="168" t="s">
        <v>260</v>
      </c>
      <c r="E511" s="85" t="s">
        <v>233</v>
      </c>
      <c r="F511" s="58">
        <f t="shared" si="110"/>
        <v>0</v>
      </c>
      <c r="G511" s="58">
        <v>0</v>
      </c>
      <c r="H511" s="58">
        <v>0</v>
      </c>
      <c r="I511" s="60">
        <f t="shared" si="112"/>
        <v>0</v>
      </c>
      <c r="J511" s="60">
        <v>0</v>
      </c>
      <c r="K511" s="60">
        <v>0</v>
      </c>
      <c r="L511" s="58" t="str">
        <f t="shared" si="108"/>
        <v>0</v>
      </c>
    </row>
    <row r="512" spans="1:12" s="1" customFormat="1" ht="12.75">
      <c r="A512" s="161"/>
      <c r="B512" s="161"/>
      <c r="C512" s="171"/>
      <c r="D512" s="168" t="s">
        <v>261</v>
      </c>
      <c r="E512" s="85" t="s">
        <v>233</v>
      </c>
      <c r="F512" s="58">
        <f t="shared" si="110"/>
        <v>0</v>
      </c>
      <c r="G512" s="58">
        <v>0</v>
      </c>
      <c r="H512" s="58">
        <v>0</v>
      </c>
      <c r="I512" s="60">
        <f t="shared" si="112"/>
        <v>0</v>
      </c>
      <c r="J512" s="60">
        <v>0</v>
      </c>
      <c r="K512" s="60">
        <v>0</v>
      </c>
      <c r="L512" s="58" t="str">
        <f t="shared" si="108"/>
        <v>0</v>
      </c>
    </row>
    <row r="513" spans="1:16" s="1" customFormat="1" ht="12.75">
      <c r="A513" s="161"/>
      <c r="B513" s="161"/>
      <c r="C513" s="171"/>
      <c r="D513" s="168" t="s">
        <v>137</v>
      </c>
      <c r="E513" s="85" t="s">
        <v>138</v>
      </c>
      <c r="F513" s="58">
        <f t="shared" si="110"/>
        <v>0</v>
      </c>
      <c r="G513" s="58">
        <v>0</v>
      </c>
      <c r="H513" s="58">
        <v>0</v>
      </c>
      <c r="I513" s="60">
        <f t="shared" si="112"/>
        <v>0</v>
      </c>
      <c r="J513" s="60">
        <v>0</v>
      </c>
      <c r="K513" s="60">
        <v>0</v>
      </c>
      <c r="L513" s="58" t="str">
        <f t="shared" si="108"/>
        <v>0</v>
      </c>
    </row>
    <row r="514" spans="1:16" s="1" customFormat="1" ht="12.75">
      <c r="A514" s="161"/>
      <c r="B514" s="161"/>
      <c r="C514" s="171"/>
      <c r="D514" s="168" t="s">
        <v>219</v>
      </c>
      <c r="E514" s="85" t="s">
        <v>138</v>
      </c>
      <c r="F514" s="58">
        <f t="shared" si="110"/>
        <v>0</v>
      </c>
      <c r="G514" s="58">
        <v>0</v>
      </c>
      <c r="H514" s="58">
        <v>0</v>
      </c>
      <c r="I514" s="60">
        <f t="shared" si="112"/>
        <v>0</v>
      </c>
      <c r="J514" s="60">
        <v>0</v>
      </c>
      <c r="K514" s="60">
        <v>0</v>
      </c>
      <c r="L514" s="58" t="str">
        <f t="shared" si="108"/>
        <v>0</v>
      </c>
    </row>
    <row r="515" spans="1:16" s="1" customFormat="1" ht="12.75">
      <c r="A515" s="161"/>
      <c r="B515" s="161"/>
      <c r="C515" s="171"/>
      <c r="D515" s="168" t="s">
        <v>175</v>
      </c>
      <c r="E515" s="85" t="s">
        <v>138</v>
      </c>
      <c r="F515" s="58">
        <f t="shared" si="110"/>
        <v>0</v>
      </c>
      <c r="G515" s="58">
        <v>0</v>
      </c>
      <c r="H515" s="58">
        <v>0</v>
      </c>
      <c r="I515" s="60">
        <f t="shared" si="112"/>
        <v>0</v>
      </c>
      <c r="J515" s="60">
        <v>0</v>
      </c>
      <c r="K515" s="60">
        <v>0</v>
      </c>
      <c r="L515" s="57">
        <f>IFERROR(I516*100/F516,"0")</f>
        <v>92.200860465116264</v>
      </c>
    </row>
    <row r="516" spans="1:16" s="1" customFormat="1" ht="12.75">
      <c r="A516" s="162" t="s">
        <v>257</v>
      </c>
      <c r="B516" s="162" t="s">
        <v>115</v>
      </c>
      <c r="C516" s="171"/>
      <c r="D516" s="168"/>
      <c r="E516" s="132" t="s">
        <v>121</v>
      </c>
      <c r="F516" s="57">
        <f>G516</f>
        <v>43000</v>
      </c>
      <c r="G516" s="58">
        <f>G517</f>
        <v>43000</v>
      </c>
      <c r="H516" s="58">
        <f t="shared" ref="H516:K516" si="113">H517</f>
        <v>0</v>
      </c>
      <c r="I516" s="57">
        <f t="shared" si="113"/>
        <v>39646.369999999995</v>
      </c>
      <c r="J516" s="58">
        <f t="shared" si="113"/>
        <v>39646.369999999995</v>
      </c>
      <c r="K516" s="58">
        <f t="shared" si="113"/>
        <v>0</v>
      </c>
      <c r="L516" s="63">
        <f t="shared" ref="L516:L524" si="114">IFERROR(I517*100/F517,"0")</f>
        <v>92.200860465116264</v>
      </c>
    </row>
    <row r="517" spans="1:16" s="2" customFormat="1" ht="12.75">
      <c r="A517" s="306"/>
      <c r="B517" s="306"/>
      <c r="C517" s="61" t="s">
        <v>116</v>
      </c>
      <c r="D517" s="62"/>
      <c r="E517" s="17" t="s">
        <v>109</v>
      </c>
      <c r="F517" s="58">
        <f>G517</f>
        <v>43000</v>
      </c>
      <c r="G517" s="63">
        <f>G520+G521+G523+G524+G525+G522+G519+G518</f>
        <v>43000</v>
      </c>
      <c r="H517" s="63">
        <f t="shared" ref="H517" si="115">H520+H521+H523+H524+H525+H522</f>
        <v>0</v>
      </c>
      <c r="I517" s="63">
        <f>J517+K517</f>
        <v>39646.369999999995</v>
      </c>
      <c r="J517" s="63">
        <f>J520+J521+J523+J524+J525+J522+J519+J518</f>
        <v>39646.369999999995</v>
      </c>
      <c r="K517" s="64">
        <f>SUM(K525:K525)</f>
        <v>0</v>
      </c>
      <c r="L517" s="58">
        <f t="shared" si="114"/>
        <v>100</v>
      </c>
    </row>
    <row r="518" spans="1:16" s="48" customFormat="1" ht="48">
      <c r="A518" s="306"/>
      <c r="B518" s="306"/>
      <c r="C518" s="312"/>
      <c r="D518" s="76" t="s">
        <v>262</v>
      </c>
      <c r="E518" s="32" t="s">
        <v>266</v>
      </c>
      <c r="F518" s="58">
        <f>G518+H518</f>
        <v>5000</v>
      </c>
      <c r="G518" s="58">
        <v>5000</v>
      </c>
      <c r="H518" s="58">
        <v>0</v>
      </c>
      <c r="I518" s="58">
        <f>J518+K518</f>
        <v>5000</v>
      </c>
      <c r="J518" s="58">
        <v>5000</v>
      </c>
      <c r="K518" s="58">
        <v>0</v>
      </c>
      <c r="L518" s="58" t="str">
        <f t="shared" si="114"/>
        <v>0</v>
      </c>
    </row>
    <row r="519" spans="1:16" s="31" customFormat="1" ht="24">
      <c r="A519" s="306"/>
      <c r="B519" s="306"/>
      <c r="C519" s="313"/>
      <c r="D519" s="76" t="s">
        <v>141</v>
      </c>
      <c r="E519" s="32" t="s">
        <v>142</v>
      </c>
      <c r="F519" s="58">
        <f t="shared" ref="F519:F525" si="116">G519</f>
        <v>0</v>
      </c>
      <c r="G519" s="58">
        <v>0</v>
      </c>
      <c r="H519" s="58">
        <v>0</v>
      </c>
      <c r="I519" s="58">
        <f>J519</f>
        <v>0</v>
      </c>
      <c r="J519" s="58">
        <v>0</v>
      </c>
      <c r="K519" s="58">
        <v>0</v>
      </c>
      <c r="L519" s="58">
        <f t="shared" si="114"/>
        <v>88.888888888888886</v>
      </c>
    </row>
    <row r="520" spans="1:16" s="1" customFormat="1" ht="12.75">
      <c r="A520" s="306"/>
      <c r="B520" s="306"/>
      <c r="C520" s="313"/>
      <c r="D520" s="168" t="s">
        <v>145</v>
      </c>
      <c r="E520" s="36" t="s">
        <v>146</v>
      </c>
      <c r="F520" s="58">
        <f t="shared" si="116"/>
        <v>8100</v>
      </c>
      <c r="G520" s="58">
        <v>8100</v>
      </c>
      <c r="H520" s="58">
        <v>0</v>
      </c>
      <c r="I520" s="60">
        <f t="shared" si="109"/>
        <v>7200</v>
      </c>
      <c r="J520" s="60">
        <v>7200</v>
      </c>
      <c r="K520" s="60">
        <v>0</v>
      </c>
      <c r="L520" s="58">
        <f t="shared" si="114"/>
        <v>0</v>
      </c>
    </row>
    <row r="521" spans="1:16" s="1" customFormat="1" ht="12.75">
      <c r="A521" s="306"/>
      <c r="B521" s="306"/>
      <c r="C521" s="313"/>
      <c r="D521" s="168" t="s">
        <v>147</v>
      </c>
      <c r="E521" s="36" t="s">
        <v>148</v>
      </c>
      <c r="F521" s="58">
        <f t="shared" si="116"/>
        <v>8100</v>
      </c>
      <c r="G521" s="58">
        <v>8100</v>
      </c>
      <c r="H521" s="58">
        <v>0</v>
      </c>
      <c r="I521" s="60"/>
      <c r="J521" s="60">
        <v>7366.1</v>
      </c>
      <c r="K521" s="60">
        <v>0</v>
      </c>
      <c r="L521" s="58">
        <f t="shared" si="114"/>
        <v>39.909999999999997</v>
      </c>
    </row>
    <row r="522" spans="1:16" s="1" customFormat="1" ht="12.75">
      <c r="A522" s="306"/>
      <c r="B522" s="306"/>
      <c r="C522" s="313"/>
      <c r="D522" s="168" t="s">
        <v>213</v>
      </c>
      <c r="E522" s="32" t="s">
        <v>233</v>
      </c>
      <c r="F522" s="58">
        <f t="shared" si="116"/>
        <v>2000</v>
      </c>
      <c r="G522" s="58">
        <v>2000</v>
      </c>
      <c r="H522" s="58">
        <v>0</v>
      </c>
      <c r="I522" s="60">
        <f t="shared" si="109"/>
        <v>798.2</v>
      </c>
      <c r="J522" s="60">
        <v>798.2</v>
      </c>
      <c r="K522" s="60">
        <v>0</v>
      </c>
      <c r="L522" s="58">
        <f t="shared" si="114"/>
        <v>88.402000000000001</v>
      </c>
    </row>
    <row r="523" spans="1:16" s="1" customFormat="1" ht="12.75">
      <c r="A523" s="306"/>
      <c r="B523" s="306"/>
      <c r="C523" s="313"/>
      <c r="D523" s="168" t="s">
        <v>153</v>
      </c>
      <c r="E523" s="34" t="s">
        <v>154</v>
      </c>
      <c r="F523" s="58">
        <f t="shared" si="116"/>
        <v>3500</v>
      </c>
      <c r="G523" s="58">
        <v>3500</v>
      </c>
      <c r="H523" s="58">
        <v>0</v>
      </c>
      <c r="I523" s="60">
        <v>3094.07</v>
      </c>
      <c r="J523" s="60">
        <v>3094.07</v>
      </c>
      <c r="K523" s="60">
        <v>0</v>
      </c>
      <c r="L523" s="58">
        <f t="shared" si="114"/>
        <v>99.89473684210526</v>
      </c>
    </row>
    <row r="524" spans="1:16" s="1" customFormat="1" ht="12.75">
      <c r="A524" s="306"/>
      <c r="B524" s="306"/>
      <c r="C524" s="313"/>
      <c r="D524" s="168" t="s">
        <v>137</v>
      </c>
      <c r="E524" s="34" t="s">
        <v>138</v>
      </c>
      <c r="F524" s="58">
        <f t="shared" si="116"/>
        <v>13300</v>
      </c>
      <c r="G524" s="58">
        <v>13300</v>
      </c>
      <c r="H524" s="58">
        <v>0</v>
      </c>
      <c r="I524" s="60">
        <v>13286</v>
      </c>
      <c r="J524" s="60">
        <v>13286</v>
      </c>
      <c r="K524" s="60">
        <v>0</v>
      </c>
      <c r="L524" s="58">
        <f t="shared" si="114"/>
        <v>96.733333333333334</v>
      </c>
    </row>
    <row r="525" spans="1:16" s="1" customFormat="1" ht="12.75">
      <c r="A525" s="306"/>
      <c r="B525" s="306"/>
      <c r="C525" s="314"/>
      <c r="D525" s="168" t="s">
        <v>139</v>
      </c>
      <c r="E525" s="34" t="s">
        <v>132</v>
      </c>
      <c r="F525" s="58">
        <f t="shared" si="116"/>
        <v>3000</v>
      </c>
      <c r="G525" s="58">
        <v>3000</v>
      </c>
      <c r="H525" s="58">
        <v>0</v>
      </c>
      <c r="I525" s="60">
        <v>2902</v>
      </c>
      <c r="J525" s="60">
        <v>2902</v>
      </c>
      <c r="K525" s="60">
        <v>0</v>
      </c>
      <c r="L525" s="57">
        <f>IFERROR(I526*100/F526,"0")</f>
        <v>91.037350105354278</v>
      </c>
    </row>
    <row r="526" spans="1:16" s="3" customFormat="1" ht="12.75">
      <c r="A526" s="162"/>
      <c r="B526" s="162"/>
      <c r="C526" s="133"/>
      <c r="D526" s="166"/>
      <c r="E526" s="134" t="s">
        <v>117</v>
      </c>
      <c r="F526" s="57">
        <f>G526+H526</f>
        <v>14957935.050000001</v>
      </c>
      <c r="G526" s="57">
        <f>G516+G463+G419+G377+G372+G369+G306+G282+G184+G169+G165+G140+G119+G52+G44+G36+G27+G10</f>
        <v>13609552.760000002</v>
      </c>
      <c r="H526" s="57">
        <f>H10+H23+H27+H36+H44+H52+H119+H140+H165+H169+H184+H282+H306+H369+H372+H419+H463+H516+H377</f>
        <v>1348382.29</v>
      </c>
      <c r="I526" s="57">
        <f>I10+I23+I27+I36+I44+I52+I119+I140+I165+I169+I184+I282+I306+I369+I372+I419+I463+I516+I377</f>
        <v>13617307.699999999</v>
      </c>
      <c r="J526" s="57">
        <f>J10+J23+J27+J36+J44+J52+J119+J140+J165+J169+J184+J282+J306+J369+J372+J419+J463+J516+J377</f>
        <v>12658532.07</v>
      </c>
      <c r="K526" s="57">
        <f>K10+K23+K27+K36+K44+K52+K119+K140+K165+K169+K184+K282+K306+K369+K372+K419+K463+K516+K377</f>
        <v>1096764.4099999999</v>
      </c>
      <c r="L526" s="141"/>
    </row>
    <row r="527" spans="1:16" ht="14.25">
      <c r="A527" s="135"/>
      <c r="B527" s="135"/>
      <c r="C527" s="136"/>
      <c r="D527" s="137"/>
      <c r="E527" s="138"/>
      <c r="F527" s="139"/>
      <c r="G527" s="139"/>
      <c r="H527" s="139"/>
      <c r="I527" s="140"/>
      <c r="J527" s="140"/>
      <c r="K527" s="140"/>
      <c r="L527" s="143"/>
      <c r="P527" s="16"/>
    </row>
    <row r="528" spans="1:16" ht="14.25">
      <c r="A528" s="3"/>
      <c r="B528" s="3"/>
      <c r="C528" s="3"/>
      <c r="D528" s="142"/>
      <c r="E528" s="3"/>
      <c r="F528" s="143"/>
      <c r="G528" s="143"/>
      <c r="H528" s="143"/>
      <c r="I528" s="144"/>
      <c r="J528" s="144"/>
      <c r="K528" s="144"/>
      <c r="L528" s="145"/>
    </row>
    <row r="529" spans="1:12" ht="14.25">
      <c r="A529" s="3"/>
      <c r="B529" s="3"/>
      <c r="C529" s="3"/>
      <c r="D529" s="142"/>
      <c r="E529" s="3"/>
      <c r="F529" s="145"/>
      <c r="G529" s="145"/>
      <c r="H529" s="145"/>
      <c r="I529" s="3"/>
      <c r="J529" s="3"/>
      <c r="K529" s="3"/>
      <c r="L529" s="145"/>
    </row>
    <row r="530" spans="1:12" ht="14.25">
      <c r="A530" s="3"/>
      <c r="B530" s="3"/>
      <c r="C530" s="3"/>
      <c r="D530" s="142"/>
      <c r="E530" s="3"/>
      <c r="F530" s="145"/>
      <c r="G530" s="145"/>
      <c r="H530" s="145"/>
      <c r="I530" s="3"/>
      <c r="J530" s="3"/>
      <c r="K530" s="3"/>
      <c r="L530" s="145"/>
    </row>
    <row r="531" spans="1:12" ht="14.25">
      <c r="A531" s="3"/>
      <c r="B531" s="3"/>
      <c r="C531" s="3"/>
      <c r="D531" s="142"/>
      <c r="E531" s="3"/>
      <c r="F531" s="145"/>
      <c r="G531" s="145"/>
      <c r="H531" s="145"/>
      <c r="I531" s="3"/>
      <c r="J531" s="3"/>
      <c r="K531" s="3"/>
      <c r="L531" s="145"/>
    </row>
    <row r="532" spans="1:12" ht="14.25">
      <c r="A532" s="3"/>
      <c r="B532" s="3"/>
      <c r="C532" s="3"/>
      <c r="D532" s="142"/>
      <c r="E532" s="3"/>
      <c r="F532" s="145"/>
      <c r="G532" s="145"/>
      <c r="H532" s="145"/>
      <c r="I532" s="3"/>
      <c r="J532" s="3"/>
      <c r="K532" s="3"/>
      <c r="L532" s="145"/>
    </row>
    <row r="533" spans="1:12" ht="14.25">
      <c r="A533" s="3"/>
      <c r="B533" s="3"/>
      <c r="C533" s="3"/>
      <c r="D533" s="142"/>
      <c r="E533" s="3"/>
      <c r="F533" s="145"/>
      <c r="G533" s="145"/>
      <c r="H533" s="145"/>
      <c r="I533" s="3"/>
      <c r="J533" s="3"/>
      <c r="K533" s="3"/>
      <c r="L533" s="145"/>
    </row>
    <row r="534" spans="1:12" ht="14.25">
      <c r="A534" s="3"/>
      <c r="B534" s="3"/>
      <c r="C534" s="3"/>
      <c r="D534" s="142"/>
      <c r="E534" s="3"/>
      <c r="F534" s="145"/>
      <c r="G534" s="145"/>
      <c r="H534" s="145"/>
      <c r="I534" s="3"/>
      <c r="J534" s="3"/>
      <c r="K534" s="3"/>
      <c r="L534" s="145"/>
    </row>
    <row r="535" spans="1:12" ht="14.25">
      <c r="A535" s="3"/>
      <c r="B535" s="3"/>
      <c r="C535" s="3"/>
      <c r="D535" s="142"/>
      <c r="E535" s="3"/>
      <c r="F535" s="145"/>
      <c r="G535" s="145"/>
      <c r="H535" s="145"/>
      <c r="I535" s="3"/>
      <c r="J535" s="3"/>
      <c r="K535" s="3"/>
      <c r="L535" s="145"/>
    </row>
    <row r="536" spans="1:12" ht="14.25">
      <c r="A536" s="3"/>
      <c r="B536" s="3"/>
      <c r="C536" s="3"/>
      <c r="D536" s="142"/>
      <c r="E536" s="3"/>
      <c r="F536" s="145"/>
      <c r="G536" s="145"/>
      <c r="H536" s="145"/>
      <c r="I536" s="3"/>
      <c r="J536" s="3"/>
      <c r="K536" s="3"/>
      <c r="L536" s="145"/>
    </row>
    <row r="537" spans="1:12" ht="14.25">
      <c r="A537" s="3"/>
      <c r="B537" s="3"/>
      <c r="C537" s="3"/>
      <c r="D537" s="142"/>
      <c r="E537" s="3"/>
      <c r="F537" s="145" t="s">
        <v>118</v>
      </c>
      <c r="G537" s="145"/>
      <c r="H537" s="145"/>
      <c r="I537" s="3"/>
      <c r="J537" s="3"/>
      <c r="K537" s="3"/>
      <c r="L537" s="145"/>
    </row>
    <row r="538" spans="1:12" ht="14.25">
      <c r="A538" s="3"/>
      <c r="B538" s="3"/>
      <c r="C538" s="3"/>
      <c r="D538" s="142"/>
      <c r="E538" s="3"/>
      <c r="F538" s="145"/>
      <c r="G538" s="145"/>
      <c r="H538" s="145"/>
      <c r="I538" s="3"/>
      <c r="J538" s="3"/>
      <c r="K538" s="3"/>
      <c r="L538" s="145"/>
    </row>
    <row r="539" spans="1:12" ht="14.25">
      <c r="A539" s="3"/>
      <c r="B539" s="3"/>
      <c r="C539" s="3"/>
      <c r="D539" s="142"/>
      <c r="E539" s="3"/>
      <c r="F539" s="145"/>
      <c r="G539" s="145"/>
      <c r="H539" s="145"/>
      <c r="I539" s="3"/>
      <c r="J539" s="3"/>
      <c r="K539" s="3"/>
      <c r="L539" s="145"/>
    </row>
    <row r="540" spans="1:12" ht="14.25">
      <c r="A540" s="3"/>
      <c r="B540" s="3"/>
      <c r="C540" s="3"/>
      <c r="D540" s="142"/>
      <c r="E540" s="3"/>
      <c r="F540" s="145"/>
      <c r="G540" s="145"/>
      <c r="H540" s="145"/>
      <c r="I540" s="3"/>
      <c r="J540" s="3"/>
      <c r="K540" s="3"/>
      <c r="L540" s="145"/>
    </row>
    <row r="541" spans="1:12" ht="14.25">
      <c r="A541" s="3"/>
      <c r="B541" s="3"/>
      <c r="C541" s="3"/>
      <c r="D541" s="142"/>
      <c r="E541" s="3"/>
      <c r="F541" s="145"/>
      <c r="G541" s="145"/>
      <c r="H541" s="145"/>
      <c r="I541" s="3"/>
      <c r="J541" s="3"/>
      <c r="K541" s="3"/>
      <c r="L541" s="145"/>
    </row>
    <row r="542" spans="1:12" ht="14.25">
      <c r="A542" s="3"/>
      <c r="B542" s="3"/>
      <c r="C542" s="3"/>
      <c r="D542" s="142"/>
      <c r="E542" s="3"/>
      <c r="F542" s="145"/>
      <c r="G542" s="145"/>
      <c r="H542" s="145"/>
      <c r="I542" s="3"/>
      <c r="J542" s="3"/>
      <c r="K542" s="3"/>
      <c r="L542" s="145"/>
    </row>
    <row r="543" spans="1:12" ht="14.25">
      <c r="A543" s="3"/>
      <c r="B543" s="3"/>
      <c r="C543" s="3"/>
      <c r="D543" s="142"/>
      <c r="E543" s="3"/>
      <c r="F543" s="145"/>
      <c r="G543" s="145"/>
      <c r="H543" s="145"/>
      <c r="I543" s="3"/>
      <c r="J543" s="3"/>
      <c r="K543" s="3"/>
      <c r="L543" s="145"/>
    </row>
    <row r="544" spans="1:12" ht="14.25">
      <c r="A544" s="3"/>
      <c r="B544" s="3"/>
      <c r="C544" s="3"/>
      <c r="D544" s="142"/>
      <c r="E544" s="3"/>
      <c r="F544" s="145"/>
      <c r="G544" s="145"/>
      <c r="H544" s="145"/>
      <c r="I544" s="3"/>
      <c r="J544" s="3"/>
      <c r="K544" s="3"/>
      <c r="L544" s="145"/>
    </row>
    <row r="545" spans="1:12" ht="14.25">
      <c r="A545" s="3"/>
      <c r="B545" s="3"/>
      <c r="C545" s="3"/>
      <c r="D545" s="142"/>
      <c r="E545" s="3"/>
      <c r="F545" s="145"/>
      <c r="G545" s="145"/>
      <c r="H545" s="145"/>
      <c r="I545" s="3"/>
      <c r="J545" s="3"/>
      <c r="K545" s="3"/>
      <c r="L545" s="145"/>
    </row>
    <row r="546" spans="1:12" ht="14.25">
      <c r="A546" s="3"/>
      <c r="B546" s="3"/>
      <c r="C546" s="3"/>
      <c r="D546" s="142"/>
      <c r="E546" s="3"/>
      <c r="F546" s="145"/>
      <c r="G546" s="145"/>
      <c r="H546" s="145"/>
      <c r="I546" s="3"/>
      <c r="J546" s="3"/>
      <c r="K546" s="3"/>
      <c r="L546" s="145"/>
    </row>
    <row r="547" spans="1:12" ht="14.25">
      <c r="A547" s="3"/>
      <c r="B547" s="3"/>
      <c r="C547" s="3"/>
      <c r="D547" s="142"/>
      <c r="E547" s="3"/>
      <c r="F547" s="145"/>
      <c r="G547" s="145"/>
      <c r="H547" s="145"/>
      <c r="I547" s="3"/>
      <c r="J547" s="3"/>
      <c r="K547" s="3"/>
      <c r="L547" s="145"/>
    </row>
    <row r="548" spans="1:12" ht="14.25">
      <c r="A548" s="3"/>
      <c r="B548" s="3"/>
      <c r="C548" s="3"/>
      <c r="D548" s="142"/>
      <c r="E548" s="3"/>
      <c r="F548" s="145"/>
      <c r="G548" s="145"/>
      <c r="H548" s="145"/>
      <c r="I548" s="3"/>
      <c r="J548" s="3"/>
      <c r="K548" s="3"/>
      <c r="L548" s="145"/>
    </row>
    <row r="549" spans="1:12" ht="14.25">
      <c r="A549" s="3"/>
      <c r="B549" s="3"/>
      <c r="C549" s="3"/>
      <c r="D549" s="142"/>
      <c r="E549" s="3"/>
      <c r="F549" s="145"/>
      <c r="G549" s="145"/>
      <c r="H549" s="145"/>
      <c r="I549" s="3"/>
      <c r="J549" s="3"/>
      <c r="K549" s="3"/>
      <c r="L549" s="145"/>
    </row>
    <row r="550" spans="1:12" ht="14.25">
      <c r="A550" s="3"/>
      <c r="B550" s="3"/>
      <c r="C550" s="3"/>
      <c r="D550" s="142"/>
      <c r="E550" s="3"/>
      <c r="F550" s="145"/>
      <c r="G550" s="145"/>
      <c r="H550" s="145"/>
      <c r="I550" s="3"/>
      <c r="J550" s="3"/>
      <c r="K550" s="3"/>
      <c r="L550" s="145"/>
    </row>
    <row r="551" spans="1:12" ht="14.25">
      <c r="A551" s="3"/>
      <c r="B551" s="3"/>
      <c r="C551" s="3"/>
      <c r="D551" s="142"/>
      <c r="E551" s="3"/>
      <c r="F551" s="145"/>
      <c r="G551" s="145"/>
      <c r="H551" s="145"/>
      <c r="I551" s="3"/>
      <c r="J551" s="3"/>
      <c r="K551" s="3"/>
      <c r="L551" s="145"/>
    </row>
    <row r="552" spans="1:12" ht="14.25">
      <c r="A552" s="3"/>
      <c r="B552" s="3"/>
      <c r="C552" s="3"/>
      <c r="D552" s="142"/>
      <c r="E552" s="3"/>
      <c r="F552" s="145"/>
      <c r="G552" s="145"/>
      <c r="H552" s="145"/>
      <c r="I552" s="3"/>
      <c r="J552" s="3"/>
      <c r="K552" s="3"/>
      <c r="L552" s="145"/>
    </row>
    <row r="553" spans="1:12" ht="14.25">
      <c r="A553" s="3"/>
      <c r="B553" s="3"/>
      <c r="C553" s="3"/>
      <c r="D553" s="142"/>
      <c r="E553" s="3"/>
      <c r="F553" s="145"/>
      <c r="G553" s="145"/>
      <c r="H553" s="145"/>
      <c r="I553" s="3"/>
      <c r="J553" s="3"/>
      <c r="K553" s="3"/>
      <c r="L553" s="145"/>
    </row>
    <row r="554" spans="1:12" ht="14.25">
      <c r="A554" s="3"/>
      <c r="B554" s="3"/>
      <c r="C554" s="3"/>
      <c r="D554" s="142"/>
      <c r="E554" s="3"/>
      <c r="F554" s="145"/>
      <c r="G554" s="145"/>
      <c r="H554" s="145"/>
      <c r="I554" s="3"/>
      <c r="J554" s="3"/>
      <c r="K554" s="3"/>
      <c r="L554" s="145"/>
    </row>
    <row r="555" spans="1:12" ht="14.25">
      <c r="A555" s="3"/>
      <c r="B555" s="3"/>
      <c r="C555" s="3"/>
      <c r="D555" s="142"/>
      <c r="E555" s="3"/>
      <c r="F555" s="145"/>
      <c r="G555" s="145"/>
      <c r="H555" s="145"/>
      <c r="I555" s="3"/>
      <c r="J555" s="3"/>
      <c r="K555" s="3"/>
      <c r="L555" s="145"/>
    </row>
    <row r="556" spans="1:12" ht="14.25">
      <c r="A556" s="3"/>
      <c r="B556" s="3"/>
      <c r="C556" s="3"/>
      <c r="D556" s="142"/>
      <c r="E556" s="3"/>
      <c r="F556" s="145"/>
      <c r="G556" s="145"/>
      <c r="H556" s="145"/>
      <c r="I556" s="3"/>
      <c r="J556" s="3"/>
      <c r="K556" s="3"/>
      <c r="L556" s="145"/>
    </row>
    <row r="557" spans="1:12" ht="14.25">
      <c r="A557" s="3"/>
      <c r="B557" s="3"/>
      <c r="C557" s="3"/>
      <c r="D557" s="142"/>
      <c r="E557" s="3"/>
      <c r="F557" s="145"/>
      <c r="G557" s="145"/>
      <c r="H557" s="145"/>
      <c r="I557" s="3"/>
      <c r="J557" s="3"/>
      <c r="K557" s="3"/>
      <c r="L557" s="145"/>
    </row>
    <row r="558" spans="1:12" ht="14.25">
      <c r="A558" s="3"/>
      <c r="B558" s="3"/>
      <c r="C558" s="3"/>
      <c r="D558" s="142"/>
      <c r="E558" s="3"/>
      <c r="F558" s="145"/>
      <c r="G558" s="145"/>
      <c r="H558" s="145"/>
      <c r="I558" s="3"/>
      <c r="J558" s="3"/>
      <c r="K558" s="3"/>
      <c r="L558" s="145"/>
    </row>
    <row r="559" spans="1:12" ht="14.25">
      <c r="A559" s="3"/>
      <c r="B559" s="3"/>
      <c r="C559" s="3"/>
      <c r="D559" s="142"/>
      <c r="E559" s="3"/>
      <c r="F559" s="145"/>
      <c r="G559" s="145"/>
      <c r="H559" s="145"/>
      <c r="I559" s="3"/>
      <c r="J559" s="3"/>
      <c r="K559" s="3"/>
      <c r="L559" s="145"/>
    </row>
    <row r="560" spans="1:12" ht="14.25">
      <c r="A560" s="3"/>
      <c r="B560" s="3"/>
      <c r="C560" s="3"/>
      <c r="D560" s="142"/>
      <c r="E560" s="3"/>
      <c r="F560" s="145"/>
      <c r="G560" s="145"/>
      <c r="H560" s="145"/>
      <c r="I560" s="3"/>
      <c r="J560" s="3"/>
      <c r="K560" s="3"/>
      <c r="L560" s="145"/>
    </row>
    <row r="561" spans="1:12" ht="14.25">
      <c r="A561" s="3"/>
      <c r="B561" s="3"/>
      <c r="C561" s="3"/>
      <c r="D561" s="142"/>
      <c r="E561" s="3"/>
      <c r="F561" s="145"/>
      <c r="G561" s="145"/>
      <c r="H561" s="145"/>
      <c r="I561" s="3"/>
      <c r="J561" s="3"/>
      <c r="K561" s="3"/>
      <c r="L561" s="145"/>
    </row>
    <row r="562" spans="1:12" ht="14.25">
      <c r="A562" s="3"/>
      <c r="B562" s="3"/>
      <c r="C562" s="3"/>
      <c r="D562" s="142"/>
      <c r="E562" s="3"/>
      <c r="F562" s="145"/>
      <c r="G562" s="145"/>
      <c r="H562" s="145"/>
      <c r="I562" s="3"/>
      <c r="J562" s="3"/>
      <c r="K562" s="3"/>
      <c r="L562" s="145"/>
    </row>
    <row r="563" spans="1:12" ht="14.25">
      <c r="A563" s="3"/>
      <c r="B563" s="3"/>
      <c r="C563" s="3"/>
      <c r="D563" s="142"/>
      <c r="E563" s="3"/>
      <c r="F563" s="145"/>
      <c r="G563" s="145"/>
      <c r="H563" s="145"/>
      <c r="I563" s="3"/>
      <c r="J563" s="3"/>
      <c r="K563" s="3"/>
      <c r="L563" s="145"/>
    </row>
    <row r="564" spans="1:12" ht="14.25">
      <c r="A564" s="3"/>
      <c r="B564" s="3"/>
      <c r="C564" s="3"/>
      <c r="D564" s="142"/>
      <c r="E564" s="3"/>
      <c r="F564" s="145"/>
      <c r="G564" s="145"/>
      <c r="H564" s="145"/>
      <c r="I564" s="3"/>
      <c r="J564" s="3"/>
      <c r="K564" s="3"/>
      <c r="L564" s="145"/>
    </row>
    <row r="565" spans="1:12" ht="14.25">
      <c r="A565" s="3"/>
      <c r="B565" s="3"/>
      <c r="C565" s="3"/>
      <c r="D565" s="142"/>
      <c r="E565" s="3"/>
      <c r="F565" s="145"/>
      <c r="G565" s="145"/>
      <c r="H565" s="145"/>
      <c r="I565" s="3"/>
      <c r="J565" s="3"/>
      <c r="K565" s="3"/>
      <c r="L565" s="145"/>
    </row>
    <row r="566" spans="1:12" ht="14.25">
      <c r="A566" s="3"/>
      <c r="B566" s="3"/>
      <c r="C566" s="3"/>
      <c r="D566" s="142"/>
      <c r="E566" s="3"/>
      <c r="F566" s="145"/>
      <c r="G566" s="145"/>
      <c r="H566" s="145"/>
      <c r="I566" s="3"/>
      <c r="J566" s="3"/>
      <c r="K566" s="3"/>
      <c r="L566" s="145"/>
    </row>
    <row r="567" spans="1:12" ht="14.25">
      <c r="A567" s="3"/>
      <c r="B567" s="3"/>
      <c r="C567" s="3"/>
      <c r="D567" s="142"/>
      <c r="E567" s="3"/>
      <c r="F567" s="145"/>
      <c r="G567" s="145"/>
      <c r="H567" s="145"/>
      <c r="I567" s="3"/>
      <c r="J567" s="3"/>
      <c r="K567" s="3"/>
      <c r="L567" s="145"/>
    </row>
    <row r="568" spans="1:12" ht="14.25">
      <c r="A568" s="3"/>
      <c r="B568" s="3"/>
      <c r="C568" s="3"/>
      <c r="D568" s="142"/>
      <c r="E568" s="3"/>
      <c r="F568" s="145"/>
      <c r="G568" s="145"/>
      <c r="H568" s="145"/>
      <c r="I568" s="3"/>
      <c r="J568" s="3"/>
      <c r="K568" s="3"/>
      <c r="L568" s="145"/>
    </row>
    <row r="569" spans="1:12" ht="14.25">
      <c r="A569" s="3"/>
      <c r="B569" s="3"/>
      <c r="C569" s="3"/>
      <c r="D569" s="142"/>
      <c r="E569" s="3"/>
      <c r="F569" s="145"/>
      <c r="G569" s="145"/>
      <c r="H569" s="145"/>
      <c r="I569" s="3"/>
      <c r="J569" s="3"/>
      <c r="K569" s="3"/>
      <c r="L569" s="145"/>
    </row>
    <row r="570" spans="1:12" ht="14.25">
      <c r="A570" s="3"/>
      <c r="B570" s="3"/>
      <c r="C570" s="3"/>
      <c r="D570" s="142"/>
      <c r="E570" s="3"/>
      <c r="F570" s="145"/>
      <c r="G570" s="145"/>
      <c r="H570" s="145"/>
      <c r="I570" s="3"/>
      <c r="J570" s="3"/>
      <c r="K570" s="3"/>
      <c r="L570" s="145"/>
    </row>
    <row r="571" spans="1:12" ht="14.25">
      <c r="A571" s="3"/>
      <c r="B571" s="3"/>
      <c r="C571" s="3"/>
      <c r="D571" s="142"/>
      <c r="E571" s="3"/>
      <c r="F571" s="145"/>
      <c r="G571" s="145"/>
      <c r="H571" s="145"/>
      <c r="I571" s="3"/>
      <c r="J571" s="3"/>
      <c r="K571" s="3"/>
      <c r="L571" s="145"/>
    </row>
    <row r="572" spans="1:12" ht="14.25">
      <c r="A572" s="3"/>
      <c r="B572" s="3"/>
      <c r="C572" s="3"/>
      <c r="D572" s="142"/>
      <c r="E572" s="3"/>
      <c r="F572" s="145"/>
      <c r="G572" s="145"/>
      <c r="H572" s="145"/>
      <c r="I572" s="3"/>
      <c r="J572" s="3"/>
      <c r="K572" s="3"/>
      <c r="L572" s="145"/>
    </row>
    <row r="573" spans="1:12" ht="14.25">
      <c r="A573" s="3"/>
      <c r="B573" s="3"/>
      <c r="C573" s="3"/>
      <c r="D573" s="142"/>
      <c r="E573" s="3"/>
      <c r="F573" s="145"/>
      <c r="G573" s="145"/>
      <c r="H573" s="145"/>
      <c r="I573" s="3"/>
      <c r="J573" s="3"/>
      <c r="K573" s="3"/>
      <c r="L573" s="145"/>
    </row>
    <row r="574" spans="1:12" ht="14.25">
      <c r="A574" s="3"/>
      <c r="B574" s="3"/>
      <c r="C574" s="3"/>
      <c r="D574" s="142"/>
      <c r="E574" s="3"/>
      <c r="F574" s="145"/>
      <c r="G574" s="145"/>
      <c r="H574" s="145"/>
      <c r="I574" s="3"/>
      <c r="J574" s="3"/>
      <c r="K574" s="3"/>
      <c r="L574" s="145"/>
    </row>
    <row r="575" spans="1:12" ht="14.25">
      <c r="A575" s="3"/>
      <c r="B575" s="3"/>
      <c r="C575" s="3"/>
      <c r="D575" s="142"/>
      <c r="E575" s="3"/>
      <c r="F575" s="145"/>
      <c r="G575" s="145"/>
      <c r="H575" s="145"/>
      <c r="I575" s="3"/>
      <c r="J575" s="3"/>
      <c r="K575" s="3"/>
      <c r="L575" s="145"/>
    </row>
    <row r="576" spans="1:12" ht="14.25">
      <c r="A576" s="3"/>
      <c r="B576" s="3"/>
      <c r="C576" s="3"/>
      <c r="D576" s="142"/>
      <c r="E576" s="3"/>
      <c r="F576" s="145"/>
      <c r="G576" s="145"/>
      <c r="H576" s="145"/>
      <c r="I576" s="3"/>
      <c r="J576" s="3"/>
      <c r="K576" s="3"/>
      <c r="L576" s="145"/>
    </row>
    <row r="577" spans="1:12" ht="14.25">
      <c r="A577" s="3"/>
      <c r="B577" s="3"/>
      <c r="C577" s="3"/>
      <c r="D577" s="142"/>
      <c r="E577" s="3"/>
      <c r="F577" s="145"/>
      <c r="G577" s="145"/>
      <c r="H577" s="145"/>
      <c r="I577" s="3"/>
      <c r="J577" s="3"/>
      <c r="K577" s="3"/>
      <c r="L577" s="145"/>
    </row>
    <row r="578" spans="1:12" ht="14.25">
      <c r="A578" s="3"/>
      <c r="B578" s="3"/>
      <c r="C578" s="3"/>
      <c r="D578" s="142"/>
      <c r="E578" s="3"/>
      <c r="F578" s="145"/>
      <c r="G578" s="145"/>
      <c r="H578" s="145"/>
      <c r="I578" s="3"/>
      <c r="J578" s="3"/>
      <c r="K578" s="3"/>
      <c r="L578" s="145"/>
    </row>
    <row r="579" spans="1:12" ht="14.25">
      <c r="A579" s="3"/>
      <c r="B579" s="3"/>
      <c r="C579" s="3"/>
      <c r="D579" s="142"/>
      <c r="E579" s="3"/>
      <c r="F579" s="145"/>
      <c r="G579" s="145"/>
      <c r="H579" s="145"/>
      <c r="I579" s="3"/>
      <c r="J579" s="3"/>
      <c r="K579" s="3"/>
      <c r="L579" s="145"/>
    </row>
    <row r="580" spans="1:12" ht="14.25">
      <c r="A580" s="3"/>
      <c r="B580" s="3"/>
      <c r="C580" s="3"/>
      <c r="D580" s="142"/>
      <c r="E580" s="3"/>
      <c r="F580" s="145"/>
      <c r="G580" s="145"/>
      <c r="H580" s="145"/>
      <c r="I580" s="3"/>
      <c r="J580" s="3"/>
      <c r="K580" s="3"/>
      <c r="L580" s="145"/>
    </row>
    <row r="581" spans="1:12" ht="14.25">
      <c r="A581" s="3"/>
      <c r="B581" s="3"/>
      <c r="C581" s="3"/>
      <c r="D581" s="142"/>
      <c r="E581" s="3"/>
      <c r="F581" s="145"/>
      <c r="G581" s="145"/>
      <c r="H581" s="145"/>
      <c r="I581" s="3"/>
      <c r="J581" s="3"/>
      <c r="K581" s="3"/>
      <c r="L581" s="145"/>
    </row>
    <row r="582" spans="1:12" ht="14.25">
      <c r="A582" s="3"/>
      <c r="B582" s="3"/>
      <c r="C582" s="3"/>
      <c r="D582" s="142"/>
      <c r="E582" s="3"/>
      <c r="F582" s="145"/>
      <c r="G582" s="145"/>
      <c r="H582" s="145"/>
      <c r="I582" s="3"/>
      <c r="J582" s="3"/>
      <c r="K582" s="3"/>
      <c r="L582" s="145"/>
    </row>
    <row r="583" spans="1:12" ht="14.25">
      <c r="A583" s="3"/>
      <c r="B583" s="3"/>
      <c r="C583" s="3"/>
      <c r="D583" s="142"/>
      <c r="E583" s="3"/>
      <c r="F583" s="145"/>
      <c r="G583" s="145"/>
      <c r="H583" s="145"/>
      <c r="I583" s="3"/>
      <c r="J583" s="3"/>
      <c r="K583" s="3"/>
      <c r="L583" s="145"/>
    </row>
    <row r="584" spans="1:12" ht="14.25">
      <c r="A584" s="3"/>
      <c r="B584" s="3"/>
      <c r="C584" s="3"/>
      <c r="D584" s="142"/>
      <c r="E584" s="3"/>
      <c r="F584" s="145"/>
      <c r="G584" s="145"/>
      <c r="H584" s="145"/>
      <c r="I584" s="3"/>
      <c r="J584" s="3"/>
      <c r="K584" s="3"/>
      <c r="L584" s="145"/>
    </row>
    <row r="585" spans="1:12" ht="14.25">
      <c r="A585" s="3"/>
      <c r="B585" s="3"/>
      <c r="C585" s="3"/>
      <c r="D585" s="142"/>
      <c r="E585" s="3"/>
      <c r="F585" s="145"/>
      <c r="G585" s="145"/>
      <c r="H585" s="145"/>
      <c r="I585" s="3"/>
      <c r="J585" s="3"/>
      <c r="K585" s="3"/>
      <c r="L585" s="145"/>
    </row>
    <row r="586" spans="1:12" ht="14.25">
      <c r="A586" s="3"/>
      <c r="B586" s="3"/>
      <c r="C586" s="3"/>
      <c r="D586" s="142"/>
      <c r="E586" s="3"/>
      <c r="F586" s="145"/>
      <c r="G586" s="145"/>
      <c r="H586" s="145"/>
      <c r="I586" s="3"/>
      <c r="J586" s="3"/>
      <c r="K586" s="3"/>
      <c r="L586" s="145"/>
    </row>
    <row r="587" spans="1:12" ht="14.25">
      <c r="A587" s="3"/>
      <c r="B587" s="3"/>
      <c r="C587" s="3"/>
      <c r="D587" s="142"/>
      <c r="E587" s="3"/>
      <c r="F587" s="145"/>
      <c r="G587" s="145"/>
      <c r="H587" s="145"/>
      <c r="I587" s="3"/>
      <c r="J587" s="3"/>
      <c r="K587" s="3"/>
      <c r="L587" s="145"/>
    </row>
    <row r="588" spans="1:12" ht="14.25">
      <c r="A588" s="3"/>
      <c r="B588" s="3"/>
      <c r="C588" s="3"/>
      <c r="D588" s="142"/>
      <c r="E588" s="3"/>
      <c r="F588" s="145"/>
      <c r="G588" s="145"/>
      <c r="H588" s="145"/>
      <c r="I588" s="3"/>
      <c r="J588" s="3"/>
      <c r="K588" s="3"/>
      <c r="L588" s="145"/>
    </row>
    <row r="589" spans="1:12" ht="14.25">
      <c r="A589" s="3"/>
      <c r="B589" s="3"/>
      <c r="C589" s="3"/>
      <c r="D589" s="142"/>
      <c r="E589" s="3"/>
      <c r="F589" s="145"/>
      <c r="G589" s="145"/>
      <c r="H589" s="145"/>
      <c r="I589" s="3"/>
      <c r="J589" s="3"/>
      <c r="K589" s="3"/>
      <c r="L589" s="145"/>
    </row>
    <row r="590" spans="1:12" ht="14.25">
      <c r="A590" s="3"/>
      <c r="B590" s="3"/>
      <c r="C590" s="3"/>
      <c r="D590" s="142"/>
      <c r="E590" s="3"/>
      <c r="F590" s="145"/>
      <c r="G590" s="145"/>
      <c r="H590" s="145"/>
      <c r="I590" s="3"/>
      <c r="J590" s="3"/>
      <c r="K590" s="3"/>
      <c r="L590" s="145"/>
    </row>
    <row r="591" spans="1:12" ht="14.25">
      <c r="A591" s="3"/>
      <c r="B591" s="3"/>
      <c r="C591" s="3"/>
      <c r="D591" s="142"/>
      <c r="E591" s="3"/>
      <c r="F591" s="145"/>
      <c r="G591" s="145"/>
      <c r="H591" s="145"/>
      <c r="I591" s="3"/>
      <c r="J591" s="3"/>
      <c r="K591" s="3"/>
      <c r="L591" s="145"/>
    </row>
    <row r="592" spans="1:12" ht="14.25">
      <c r="A592" s="3"/>
      <c r="B592" s="3"/>
      <c r="C592" s="3"/>
      <c r="D592" s="142"/>
      <c r="E592" s="3"/>
      <c r="F592" s="145"/>
      <c r="G592" s="145"/>
      <c r="H592" s="145"/>
      <c r="I592" s="3"/>
      <c r="J592" s="3"/>
      <c r="K592" s="3"/>
      <c r="L592" s="145"/>
    </row>
    <row r="593" spans="1:12" ht="14.25">
      <c r="A593" s="3"/>
      <c r="B593" s="3"/>
      <c r="C593" s="3"/>
      <c r="D593" s="142"/>
      <c r="E593" s="3"/>
      <c r="F593" s="145"/>
      <c r="G593" s="145"/>
      <c r="H593" s="145"/>
      <c r="I593" s="3"/>
      <c r="J593" s="3"/>
      <c r="K593" s="3"/>
      <c r="L593" s="145"/>
    </row>
    <row r="594" spans="1:12" ht="14.25">
      <c r="A594" s="3"/>
      <c r="B594" s="3"/>
      <c r="C594" s="3"/>
      <c r="D594" s="142"/>
      <c r="E594" s="3"/>
      <c r="F594" s="145"/>
      <c r="G594" s="145"/>
      <c r="H594" s="145"/>
      <c r="I594" s="3"/>
      <c r="J594" s="3"/>
      <c r="K594" s="3"/>
      <c r="L594" s="145"/>
    </row>
    <row r="595" spans="1:12" ht="14.25">
      <c r="A595" s="3"/>
      <c r="B595" s="3"/>
      <c r="C595" s="3"/>
      <c r="D595" s="142"/>
      <c r="E595" s="3"/>
      <c r="F595" s="145"/>
      <c r="G595" s="145"/>
      <c r="H595" s="145"/>
      <c r="I595" s="3"/>
      <c r="J595" s="3"/>
      <c r="K595" s="3"/>
      <c r="L595" s="145"/>
    </row>
    <row r="596" spans="1:12" ht="14.25">
      <c r="A596" s="3"/>
      <c r="B596" s="3"/>
      <c r="C596" s="3"/>
      <c r="D596" s="142"/>
      <c r="E596" s="3"/>
      <c r="F596" s="145"/>
      <c r="G596" s="145"/>
      <c r="H596" s="145"/>
      <c r="I596" s="3"/>
      <c r="J596" s="3"/>
      <c r="K596" s="3"/>
      <c r="L596" s="145"/>
    </row>
    <row r="597" spans="1:12" ht="14.25">
      <c r="A597" s="3"/>
      <c r="B597" s="3"/>
      <c r="C597" s="3"/>
      <c r="D597" s="142"/>
      <c r="E597" s="3"/>
      <c r="F597" s="145"/>
      <c r="G597" s="145"/>
      <c r="H597" s="145"/>
      <c r="I597" s="3"/>
      <c r="J597" s="3"/>
      <c r="K597" s="3"/>
      <c r="L597" s="145"/>
    </row>
    <row r="598" spans="1:12" ht="14.25">
      <c r="A598" s="3"/>
      <c r="B598" s="3"/>
      <c r="C598" s="3"/>
      <c r="D598" s="142"/>
      <c r="E598" s="3"/>
      <c r="F598" s="145"/>
      <c r="G598" s="145"/>
      <c r="H598" s="145"/>
      <c r="I598" s="3"/>
      <c r="J598" s="3"/>
      <c r="K598" s="3"/>
      <c r="L598" s="145"/>
    </row>
    <row r="599" spans="1:12" ht="14.25">
      <c r="A599" s="3"/>
      <c r="B599" s="3"/>
      <c r="C599" s="3"/>
      <c r="D599" s="142"/>
      <c r="E599" s="3"/>
      <c r="F599" s="145"/>
      <c r="G599" s="145"/>
      <c r="H599" s="145"/>
      <c r="I599" s="3"/>
      <c r="J599" s="3"/>
      <c r="K599" s="3"/>
      <c r="L599" s="145"/>
    </row>
    <row r="600" spans="1:12" ht="14.25">
      <c r="A600" s="3"/>
      <c r="B600" s="3"/>
      <c r="C600" s="3"/>
      <c r="D600" s="142"/>
      <c r="E600" s="3"/>
      <c r="F600" s="145"/>
      <c r="G600" s="145"/>
      <c r="H600" s="145"/>
      <c r="I600" s="3"/>
      <c r="J600" s="3"/>
      <c r="K600" s="3"/>
      <c r="L600" s="145"/>
    </row>
    <row r="601" spans="1:12" ht="14.25">
      <c r="A601" s="3"/>
      <c r="B601" s="3"/>
      <c r="C601" s="3"/>
      <c r="D601" s="142"/>
      <c r="E601" s="3"/>
      <c r="F601" s="145"/>
      <c r="G601" s="145"/>
      <c r="H601" s="145"/>
      <c r="I601" s="3"/>
      <c r="J601" s="3"/>
      <c r="K601" s="3"/>
      <c r="L601" s="145"/>
    </row>
    <row r="602" spans="1:12" ht="14.25">
      <c r="A602" s="3"/>
      <c r="B602" s="3"/>
      <c r="C602" s="3"/>
      <c r="D602" s="142"/>
      <c r="E602" s="3"/>
      <c r="F602" s="145"/>
      <c r="G602" s="145"/>
      <c r="H602" s="145"/>
      <c r="I602" s="3"/>
      <c r="J602" s="3"/>
      <c r="K602" s="3"/>
      <c r="L602" s="145"/>
    </row>
    <row r="603" spans="1:12" ht="14.25">
      <c r="A603" s="3"/>
      <c r="B603" s="3"/>
      <c r="C603" s="3"/>
      <c r="D603" s="142"/>
      <c r="E603" s="3"/>
      <c r="F603" s="145"/>
      <c r="G603" s="145"/>
      <c r="H603" s="145"/>
      <c r="I603" s="3"/>
      <c r="J603" s="3"/>
      <c r="K603" s="3"/>
      <c r="L603" s="145"/>
    </row>
    <row r="604" spans="1:12" ht="14.25">
      <c r="A604" s="3"/>
      <c r="B604" s="3"/>
      <c r="C604" s="3"/>
      <c r="D604" s="142"/>
      <c r="E604" s="3"/>
      <c r="F604" s="145"/>
      <c r="G604" s="145"/>
      <c r="H604" s="145"/>
      <c r="I604" s="3"/>
      <c r="J604" s="3"/>
      <c r="K604" s="3"/>
      <c r="L604" s="145"/>
    </row>
    <row r="605" spans="1:12" ht="14.25">
      <c r="A605" s="3"/>
      <c r="B605" s="3"/>
      <c r="C605" s="3"/>
      <c r="D605" s="142"/>
      <c r="E605" s="3"/>
      <c r="F605" s="145"/>
      <c r="G605" s="145"/>
      <c r="H605" s="145"/>
      <c r="I605" s="3"/>
      <c r="J605" s="3"/>
      <c r="K605" s="3"/>
      <c r="L605" s="145"/>
    </row>
    <row r="606" spans="1:12" ht="14.25">
      <c r="A606" s="3"/>
      <c r="B606" s="3"/>
      <c r="C606" s="3"/>
      <c r="D606" s="142"/>
      <c r="E606" s="3"/>
      <c r="F606" s="145"/>
      <c r="G606" s="145"/>
      <c r="H606" s="145"/>
      <c r="I606" s="3"/>
      <c r="J606" s="3"/>
      <c r="K606" s="3"/>
      <c r="L606" s="145"/>
    </row>
    <row r="607" spans="1:12" ht="14.25">
      <c r="A607" s="3"/>
      <c r="B607" s="3"/>
      <c r="C607" s="3"/>
      <c r="D607" s="142"/>
      <c r="E607" s="3"/>
      <c r="F607" s="145"/>
      <c r="G607" s="145"/>
      <c r="H607" s="145"/>
      <c r="I607" s="3"/>
      <c r="J607" s="3"/>
      <c r="K607" s="3"/>
      <c r="L607" s="145"/>
    </row>
    <row r="608" spans="1:12" ht="14.25">
      <c r="A608" s="3"/>
      <c r="B608" s="3"/>
      <c r="C608" s="3"/>
      <c r="D608" s="142"/>
      <c r="E608" s="3"/>
      <c r="F608" s="145"/>
      <c r="G608" s="145"/>
      <c r="H608" s="145"/>
      <c r="I608" s="3"/>
      <c r="J608" s="3"/>
      <c r="K608" s="3"/>
      <c r="L608" s="145"/>
    </row>
    <row r="609" spans="1:12" ht="14.25">
      <c r="A609" s="3"/>
      <c r="B609" s="3"/>
      <c r="C609" s="3"/>
      <c r="D609" s="142"/>
      <c r="E609" s="3"/>
      <c r="F609" s="145"/>
      <c r="G609" s="145"/>
      <c r="H609" s="145"/>
      <c r="I609" s="3"/>
      <c r="J609" s="3"/>
      <c r="K609" s="3"/>
      <c r="L609" s="145"/>
    </row>
    <row r="610" spans="1:12" ht="14.25">
      <c r="A610" s="3"/>
      <c r="B610" s="3"/>
      <c r="C610" s="3"/>
      <c r="D610" s="142"/>
      <c r="E610" s="3"/>
      <c r="F610" s="145"/>
      <c r="G610" s="145"/>
      <c r="H610" s="145"/>
      <c r="I610" s="3"/>
      <c r="J610" s="3"/>
      <c r="K610" s="3"/>
      <c r="L610" s="145"/>
    </row>
    <row r="611" spans="1:12" ht="14.25">
      <c r="A611" s="3"/>
      <c r="B611" s="3"/>
      <c r="C611" s="3"/>
      <c r="D611" s="142"/>
      <c r="E611" s="3"/>
      <c r="F611" s="145"/>
      <c r="G611" s="145"/>
      <c r="H611" s="145"/>
      <c r="I611" s="3"/>
      <c r="J611" s="3"/>
      <c r="K611" s="3"/>
      <c r="L611" s="145"/>
    </row>
    <row r="612" spans="1:12" ht="14.25">
      <c r="A612" s="3"/>
      <c r="B612" s="3"/>
      <c r="C612" s="3"/>
      <c r="D612" s="142"/>
      <c r="E612" s="3"/>
      <c r="F612" s="145"/>
      <c r="G612" s="145"/>
      <c r="H612" s="145"/>
      <c r="I612" s="3"/>
      <c r="J612" s="3"/>
      <c r="K612" s="3"/>
      <c r="L612" s="145"/>
    </row>
    <row r="613" spans="1:12" ht="14.25">
      <c r="A613" s="3"/>
      <c r="B613" s="3"/>
      <c r="C613" s="3"/>
      <c r="D613" s="142"/>
      <c r="E613" s="3"/>
      <c r="F613" s="145"/>
      <c r="G613" s="145"/>
      <c r="H613" s="145"/>
      <c r="I613" s="3"/>
      <c r="J613" s="3"/>
      <c r="K613" s="3"/>
      <c r="L613" s="145"/>
    </row>
    <row r="614" spans="1:12" ht="14.25">
      <c r="A614" s="3"/>
      <c r="B614" s="3"/>
      <c r="C614" s="3"/>
      <c r="D614" s="142"/>
      <c r="E614" s="3"/>
      <c r="F614" s="145"/>
      <c r="G614" s="145"/>
      <c r="H614" s="145"/>
      <c r="I614" s="3"/>
      <c r="J614" s="3"/>
      <c r="K614" s="3"/>
      <c r="L614" s="145"/>
    </row>
    <row r="615" spans="1:12" ht="14.25">
      <c r="A615" s="3"/>
      <c r="B615" s="3"/>
      <c r="C615" s="3"/>
      <c r="D615" s="142"/>
      <c r="E615" s="3"/>
      <c r="F615" s="145"/>
      <c r="G615" s="145"/>
      <c r="H615" s="145"/>
      <c r="I615" s="3"/>
      <c r="J615" s="3"/>
      <c r="K615" s="3"/>
      <c r="L615" s="145"/>
    </row>
    <row r="616" spans="1:12" ht="14.25">
      <c r="A616" s="3"/>
      <c r="B616" s="3"/>
      <c r="C616" s="3"/>
      <c r="D616" s="142"/>
      <c r="E616" s="3"/>
      <c r="F616" s="145"/>
      <c r="G616" s="145"/>
      <c r="H616" s="145"/>
      <c r="I616" s="3"/>
      <c r="J616" s="3"/>
      <c r="K616" s="3"/>
      <c r="L616" s="145"/>
    </row>
    <row r="617" spans="1:12" ht="14.25">
      <c r="A617" s="3"/>
      <c r="B617" s="3"/>
      <c r="C617" s="3"/>
      <c r="D617" s="142"/>
      <c r="E617" s="3"/>
      <c r="F617" s="145"/>
      <c r="G617" s="145"/>
      <c r="H617" s="145"/>
      <c r="I617" s="3"/>
      <c r="J617" s="3"/>
      <c r="K617" s="3"/>
      <c r="L617" s="145"/>
    </row>
    <row r="618" spans="1:12" ht="14.25">
      <c r="A618" s="3"/>
      <c r="B618" s="3"/>
      <c r="C618" s="3"/>
      <c r="D618" s="142"/>
      <c r="E618" s="3"/>
      <c r="F618" s="145"/>
      <c r="G618" s="145"/>
      <c r="H618" s="145"/>
      <c r="I618" s="3"/>
      <c r="J618" s="3"/>
      <c r="K618" s="3"/>
      <c r="L618" s="145"/>
    </row>
    <row r="619" spans="1:12" ht="14.25">
      <c r="A619" s="3"/>
      <c r="B619" s="3"/>
      <c r="C619" s="3"/>
      <c r="D619" s="142"/>
      <c r="E619" s="3"/>
      <c r="F619" s="145"/>
      <c r="G619" s="145"/>
      <c r="H619" s="145"/>
      <c r="I619" s="3"/>
      <c r="J619" s="3"/>
      <c r="K619" s="3"/>
      <c r="L619" s="145"/>
    </row>
    <row r="620" spans="1:12" ht="14.25">
      <c r="A620" s="3"/>
      <c r="B620" s="3"/>
      <c r="C620" s="3"/>
      <c r="D620" s="142"/>
      <c r="E620" s="3"/>
      <c r="F620" s="145"/>
      <c r="G620" s="145"/>
      <c r="H620" s="145"/>
      <c r="I620" s="3"/>
      <c r="J620" s="3"/>
      <c r="K620" s="3"/>
      <c r="L620" s="145"/>
    </row>
    <row r="621" spans="1:12" ht="14.25">
      <c r="A621" s="3"/>
      <c r="B621" s="3"/>
      <c r="C621" s="3"/>
      <c r="D621" s="142"/>
      <c r="E621" s="3"/>
      <c r="F621" s="145"/>
      <c r="G621" s="145"/>
      <c r="H621" s="145"/>
      <c r="I621" s="3"/>
      <c r="J621" s="3"/>
      <c r="K621" s="3"/>
      <c r="L621" s="145"/>
    </row>
    <row r="622" spans="1:12" ht="14.25">
      <c r="A622" s="3"/>
      <c r="B622" s="3"/>
      <c r="C622" s="3"/>
      <c r="D622" s="142"/>
      <c r="E622" s="3"/>
      <c r="F622" s="145"/>
      <c r="G622" s="145"/>
      <c r="H622" s="145"/>
      <c r="I622" s="3"/>
      <c r="J622" s="3"/>
      <c r="K622" s="3"/>
      <c r="L622" s="145"/>
    </row>
    <row r="623" spans="1:12" ht="14.25">
      <c r="A623" s="3"/>
      <c r="B623" s="3"/>
      <c r="C623" s="3"/>
      <c r="D623" s="142"/>
      <c r="E623" s="3"/>
      <c r="F623" s="145"/>
      <c r="G623" s="145"/>
      <c r="H623" s="145"/>
      <c r="I623" s="3"/>
      <c r="J623" s="3"/>
      <c r="K623" s="3"/>
      <c r="L623" s="145"/>
    </row>
    <row r="624" spans="1:12" ht="14.25">
      <c r="A624" s="3"/>
      <c r="B624" s="3"/>
      <c r="C624" s="3"/>
      <c r="D624" s="142"/>
      <c r="E624" s="3"/>
      <c r="F624" s="145"/>
      <c r="G624" s="145"/>
      <c r="H624" s="145"/>
      <c r="I624" s="3"/>
      <c r="J624" s="3"/>
      <c r="K624" s="3"/>
      <c r="L624" s="145"/>
    </row>
    <row r="625" spans="1:12" ht="14.25">
      <c r="A625" s="3"/>
      <c r="B625" s="3"/>
      <c r="C625" s="3"/>
      <c r="D625" s="142"/>
      <c r="E625" s="3"/>
      <c r="F625" s="145"/>
      <c r="G625" s="145"/>
      <c r="H625" s="145"/>
      <c r="I625" s="3"/>
      <c r="J625" s="3"/>
      <c r="K625" s="3"/>
      <c r="L625" s="145"/>
    </row>
    <row r="626" spans="1:12" ht="14.25">
      <c r="A626" s="3"/>
      <c r="B626" s="3"/>
      <c r="C626" s="3"/>
      <c r="D626" s="142"/>
      <c r="E626" s="3"/>
      <c r="F626" s="145"/>
      <c r="G626" s="145"/>
      <c r="H626" s="145"/>
      <c r="I626" s="3"/>
      <c r="J626" s="3"/>
      <c r="K626" s="3"/>
      <c r="L626" s="145"/>
    </row>
    <row r="627" spans="1:12" ht="14.25">
      <c r="A627" s="3"/>
      <c r="B627" s="3"/>
      <c r="C627" s="3"/>
      <c r="D627" s="142"/>
      <c r="E627" s="3"/>
      <c r="F627" s="145"/>
      <c r="G627" s="145"/>
      <c r="H627" s="145"/>
      <c r="I627" s="3"/>
      <c r="J627" s="3"/>
      <c r="K627" s="3"/>
      <c r="L627" s="145"/>
    </row>
    <row r="628" spans="1:12" ht="14.25">
      <c r="A628" s="3"/>
      <c r="B628" s="3"/>
      <c r="C628" s="3"/>
      <c r="D628" s="142"/>
      <c r="E628" s="3"/>
      <c r="F628" s="145"/>
      <c r="G628" s="145"/>
      <c r="H628" s="145"/>
      <c r="I628" s="3"/>
      <c r="J628" s="3"/>
      <c r="K628" s="3"/>
      <c r="L628" s="145"/>
    </row>
    <row r="629" spans="1:12" ht="14.25">
      <c r="A629" s="3"/>
      <c r="B629" s="3"/>
      <c r="C629" s="3"/>
      <c r="D629" s="142"/>
      <c r="E629" s="3"/>
      <c r="F629" s="145"/>
      <c r="G629" s="145"/>
      <c r="H629" s="145"/>
      <c r="I629" s="3"/>
      <c r="J629" s="3"/>
      <c r="K629" s="3"/>
      <c r="L629" s="145"/>
    </row>
    <row r="630" spans="1:12" ht="14.25">
      <c r="A630" s="3"/>
      <c r="B630" s="3"/>
      <c r="C630" s="3"/>
      <c r="D630" s="142"/>
      <c r="E630" s="3"/>
      <c r="F630" s="145"/>
      <c r="G630" s="145"/>
      <c r="H630" s="145"/>
      <c r="I630" s="3"/>
      <c r="J630" s="3"/>
      <c r="K630" s="3"/>
      <c r="L630" s="145"/>
    </row>
    <row r="631" spans="1:12" ht="14.25">
      <c r="A631" s="3"/>
      <c r="B631" s="3"/>
      <c r="C631" s="3"/>
      <c r="D631" s="142"/>
      <c r="E631" s="3"/>
      <c r="F631" s="145"/>
      <c r="G631" s="145"/>
      <c r="H631" s="145"/>
      <c r="I631" s="3"/>
      <c r="J631" s="3"/>
      <c r="K631" s="3"/>
      <c r="L631" s="145"/>
    </row>
    <row r="632" spans="1:12" ht="14.25">
      <c r="A632" s="3"/>
      <c r="B632" s="3"/>
      <c r="C632" s="3"/>
      <c r="D632" s="142"/>
      <c r="E632" s="3"/>
      <c r="F632" s="145"/>
      <c r="G632" s="145"/>
      <c r="H632" s="145"/>
      <c r="I632" s="3"/>
      <c r="J632" s="3"/>
      <c r="K632" s="3"/>
      <c r="L632" s="145"/>
    </row>
    <row r="633" spans="1:12" ht="14.25">
      <c r="A633" s="3"/>
      <c r="B633" s="3"/>
      <c r="C633" s="3"/>
      <c r="D633" s="142"/>
      <c r="E633" s="3"/>
      <c r="F633" s="145"/>
      <c r="G633" s="145"/>
      <c r="H633" s="145"/>
      <c r="I633" s="3"/>
      <c r="J633" s="3"/>
      <c r="K633" s="3"/>
      <c r="L633" s="145"/>
    </row>
    <row r="634" spans="1:12" ht="14.25">
      <c r="A634" s="3"/>
      <c r="B634" s="3"/>
      <c r="C634" s="3"/>
      <c r="D634" s="142"/>
      <c r="E634" s="3"/>
      <c r="F634" s="145"/>
      <c r="G634" s="145"/>
      <c r="H634" s="145"/>
      <c r="I634" s="3"/>
      <c r="J634" s="3"/>
      <c r="K634" s="3"/>
      <c r="L634" s="145"/>
    </row>
    <row r="635" spans="1:12" ht="14.25">
      <c r="A635" s="3"/>
      <c r="B635" s="3"/>
      <c r="C635" s="3"/>
      <c r="D635" s="142"/>
      <c r="E635" s="3"/>
      <c r="F635" s="145"/>
      <c r="G635" s="145"/>
      <c r="H635" s="145"/>
      <c r="I635" s="3"/>
      <c r="J635" s="3"/>
      <c r="K635" s="3"/>
      <c r="L635" s="145"/>
    </row>
    <row r="636" spans="1:12" ht="14.25">
      <c r="A636" s="3"/>
      <c r="B636" s="3"/>
      <c r="C636" s="3"/>
      <c r="D636" s="142"/>
      <c r="E636" s="3"/>
      <c r="F636" s="145"/>
      <c r="G636" s="145"/>
      <c r="H636" s="145"/>
      <c r="I636" s="3"/>
      <c r="J636" s="3"/>
      <c r="K636" s="3"/>
      <c r="L636" s="145"/>
    </row>
    <row r="637" spans="1:12" ht="14.25">
      <c r="A637" s="3"/>
      <c r="B637" s="3"/>
      <c r="C637" s="3"/>
      <c r="D637" s="142"/>
      <c r="E637" s="3"/>
      <c r="F637" s="145"/>
      <c r="G637" s="145"/>
      <c r="H637" s="145"/>
      <c r="I637" s="3"/>
      <c r="J637" s="3"/>
      <c r="K637" s="3"/>
      <c r="L637" s="145"/>
    </row>
    <row r="638" spans="1:12" ht="14.25">
      <c r="A638" s="3"/>
      <c r="B638" s="3"/>
      <c r="C638" s="3"/>
      <c r="D638" s="142"/>
      <c r="E638" s="3"/>
      <c r="F638" s="145"/>
      <c r="G638" s="145"/>
      <c r="H638" s="145"/>
      <c r="I638" s="3"/>
      <c r="J638" s="3"/>
      <c r="K638" s="3"/>
      <c r="L638" s="145"/>
    </row>
    <row r="639" spans="1:12" ht="14.25">
      <c r="A639" s="3"/>
      <c r="B639" s="3"/>
      <c r="C639" s="3"/>
      <c r="D639" s="142"/>
      <c r="E639" s="3"/>
      <c r="F639" s="145"/>
      <c r="G639" s="145"/>
      <c r="H639" s="145"/>
      <c r="I639" s="3"/>
      <c r="J639" s="3"/>
      <c r="K639" s="3"/>
      <c r="L639" s="145"/>
    </row>
    <row r="640" spans="1:12" ht="14.25">
      <c r="A640" s="3"/>
      <c r="B640" s="3"/>
      <c r="C640" s="3"/>
      <c r="D640" s="142"/>
      <c r="E640" s="3"/>
      <c r="F640" s="145"/>
      <c r="G640" s="145"/>
      <c r="H640" s="145"/>
      <c r="I640" s="3"/>
      <c r="J640" s="3"/>
      <c r="K640" s="3"/>
      <c r="L640" s="145"/>
    </row>
    <row r="641" spans="1:12" ht="14.25">
      <c r="A641" s="3"/>
      <c r="B641" s="3"/>
      <c r="C641" s="3"/>
      <c r="D641" s="142"/>
      <c r="E641" s="3"/>
      <c r="F641" s="145"/>
      <c r="G641" s="145"/>
      <c r="H641" s="145"/>
      <c r="I641" s="3"/>
      <c r="J641" s="3"/>
      <c r="K641" s="3"/>
      <c r="L641" s="145"/>
    </row>
    <row r="642" spans="1:12" ht="14.25">
      <c r="A642" s="3"/>
      <c r="B642" s="3"/>
      <c r="C642" s="3"/>
      <c r="D642" s="142"/>
      <c r="E642" s="3"/>
      <c r="F642" s="145"/>
      <c r="G642" s="145"/>
      <c r="H642" s="145"/>
      <c r="I642" s="3"/>
      <c r="J642" s="3"/>
      <c r="K642" s="3"/>
      <c r="L642" s="145"/>
    </row>
    <row r="643" spans="1:12" ht="14.25">
      <c r="A643" s="3"/>
      <c r="B643" s="3"/>
      <c r="C643" s="3"/>
      <c r="D643" s="142"/>
      <c r="E643" s="3"/>
      <c r="F643" s="145"/>
      <c r="G643" s="145"/>
      <c r="H643" s="145"/>
      <c r="I643" s="3"/>
      <c r="J643" s="3"/>
      <c r="K643" s="3"/>
      <c r="L643" s="145"/>
    </row>
    <row r="644" spans="1:12" ht="14.25">
      <c r="A644" s="3"/>
      <c r="B644" s="3"/>
      <c r="C644" s="3"/>
      <c r="D644" s="142"/>
      <c r="E644" s="3"/>
      <c r="F644" s="145"/>
      <c r="G644" s="145"/>
      <c r="H644" s="145"/>
      <c r="I644" s="3"/>
      <c r="J644" s="3"/>
      <c r="K644" s="3"/>
      <c r="L644" s="145"/>
    </row>
    <row r="645" spans="1:12" ht="14.25">
      <c r="A645" s="3"/>
      <c r="B645" s="3"/>
      <c r="C645" s="3"/>
      <c r="D645" s="142"/>
      <c r="E645" s="3"/>
      <c r="F645" s="145"/>
      <c r="G645" s="145"/>
      <c r="H645" s="145"/>
      <c r="I645" s="3"/>
      <c r="J645" s="3"/>
      <c r="K645" s="3"/>
      <c r="L645" s="145"/>
    </row>
    <row r="646" spans="1:12" ht="14.25">
      <c r="A646" s="3"/>
      <c r="B646" s="3"/>
      <c r="C646" s="3"/>
      <c r="D646" s="142"/>
      <c r="E646" s="3"/>
      <c r="F646" s="145"/>
      <c r="G646" s="145"/>
      <c r="H646" s="145"/>
      <c r="I646" s="3"/>
      <c r="J646" s="3"/>
      <c r="K646" s="3"/>
      <c r="L646" s="145"/>
    </row>
    <row r="647" spans="1:12" ht="14.25">
      <c r="A647" s="3"/>
      <c r="B647" s="3"/>
      <c r="C647" s="3"/>
      <c r="D647" s="142"/>
      <c r="E647" s="3"/>
      <c r="F647" s="145"/>
      <c r="G647" s="145"/>
      <c r="H647" s="145"/>
      <c r="I647" s="3"/>
      <c r="J647" s="3"/>
      <c r="K647" s="3"/>
      <c r="L647" s="145"/>
    </row>
    <row r="648" spans="1:12" ht="14.25">
      <c r="A648" s="3"/>
      <c r="B648" s="3"/>
      <c r="C648" s="3"/>
      <c r="D648" s="142"/>
      <c r="E648" s="3"/>
      <c r="F648" s="145"/>
      <c r="G648" s="145"/>
      <c r="H648" s="145"/>
      <c r="I648" s="3"/>
      <c r="J648" s="3"/>
      <c r="K648" s="3"/>
      <c r="L648" s="145"/>
    </row>
    <row r="649" spans="1:12" ht="14.25">
      <c r="A649" s="3"/>
      <c r="B649" s="3"/>
      <c r="C649" s="3"/>
      <c r="D649" s="142"/>
      <c r="E649" s="3"/>
      <c r="F649" s="145"/>
      <c r="G649" s="145"/>
      <c r="H649" s="145"/>
      <c r="I649" s="3"/>
      <c r="J649" s="3"/>
      <c r="K649" s="3"/>
      <c r="L649" s="145"/>
    </row>
    <row r="650" spans="1:12" ht="14.25">
      <c r="A650" s="3"/>
      <c r="B650" s="3"/>
      <c r="C650" s="3"/>
      <c r="D650" s="142"/>
      <c r="E650" s="3"/>
      <c r="F650" s="145"/>
      <c r="G650" s="145"/>
      <c r="H650" s="145"/>
      <c r="I650" s="3"/>
      <c r="J650" s="3"/>
      <c r="K650" s="3"/>
      <c r="L650" s="145"/>
    </row>
    <row r="651" spans="1:12" ht="14.25">
      <c r="A651" s="3"/>
      <c r="B651" s="3"/>
      <c r="C651" s="3"/>
      <c r="D651" s="142"/>
      <c r="E651" s="3"/>
      <c r="F651" s="145"/>
      <c r="G651" s="145"/>
      <c r="H651" s="145"/>
      <c r="I651" s="3"/>
      <c r="J651" s="3"/>
      <c r="K651" s="3"/>
      <c r="L651" s="145"/>
    </row>
    <row r="652" spans="1:12" ht="14.25">
      <c r="A652" s="3"/>
      <c r="B652" s="3"/>
      <c r="C652" s="3"/>
      <c r="D652" s="142"/>
      <c r="E652" s="3"/>
      <c r="F652" s="145"/>
      <c r="G652" s="145"/>
      <c r="H652" s="145"/>
      <c r="I652" s="3"/>
      <c r="J652" s="3"/>
      <c r="K652" s="3"/>
      <c r="L652" s="145"/>
    </row>
    <row r="653" spans="1:12" ht="14.25">
      <c r="A653" s="3"/>
      <c r="B653" s="3"/>
      <c r="C653" s="3"/>
      <c r="D653" s="142"/>
      <c r="E653" s="3"/>
      <c r="F653" s="145"/>
      <c r="G653" s="145"/>
      <c r="H653" s="145"/>
      <c r="I653" s="3"/>
      <c r="J653" s="3"/>
      <c r="K653" s="3"/>
      <c r="L653" s="145"/>
    </row>
    <row r="654" spans="1:12" ht="14.25">
      <c r="A654" s="3"/>
      <c r="B654" s="3"/>
      <c r="C654" s="3"/>
      <c r="D654" s="142"/>
      <c r="E654" s="3"/>
      <c r="F654" s="145"/>
      <c r="G654" s="145"/>
      <c r="H654" s="145"/>
      <c r="I654" s="3"/>
      <c r="J654" s="3"/>
      <c r="K654" s="3"/>
      <c r="L654" s="145"/>
    </row>
    <row r="655" spans="1:12" ht="14.25">
      <c r="A655" s="3"/>
      <c r="B655" s="3"/>
      <c r="C655" s="3"/>
      <c r="D655" s="142"/>
      <c r="E655" s="3"/>
      <c r="F655" s="145"/>
      <c r="G655" s="145"/>
      <c r="H655" s="145"/>
      <c r="I655" s="3"/>
      <c r="J655" s="3"/>
      <c r="K655" s="3"/>
      <c r="L655" s="145"/>
    </row>
    <row r="656" spans="1:12" ht="14.25">
      <c r="A656" s="3"/>
      <c r="B656" s="3"/>
      <c r="C656" s="3"/>
      <c r="D656" s="142"/>
      <c r="E656" s="3"/>
      <c r="F656" s="145"/>
      <c r="G656" s="145"/>
      <c r="H656" s="145"/>
      <c r="I656" s="3"/>
      <c r="J656" s="3"/>
      <c r="K656" s="3"/>
      <c r="L656" s="145"/>
    </row>
    <row r="657" spans="1:12" ht="14.25">
      <c r="A657" s="3"/>
      <c r="B657" s="3"/>
      <c r="C657" s="3"/>
      <c r="D657" s="142"/>
      <c r="E657" s="3"/>
      <c r="F657" s="145"/>
      <c r="G657" s="145"/>
      <c r="H657" s="145"/>
      <c r="I657" s="3"/>
      <c r="J657" s="3"/>
      <c r="K657" s="3"/>
      <c r="L657" s="145"/>
    </row>
    <row r="658" spans="1:12" ht="14.25">
      <c r="A658" s="3"/>
      <c r="B658" s="3"/>
      <c r="C658" s="3"/>
      <c r="D658" s="142"/>
      <c r="E658" s="3"/>
      <c r="F658" s="145"/>
      <c r="G658" s="145"/>
      <c r="H658" s="145"/>
      <c r="I658" s="3"/>
      <c r="J658" s="3"/>
      <c r="K658" s="3"/>
      <c r="L658" s="145"/>
    </row>
    <row r="659" spans="1:12" ht="14.25">
      <c r="A659" s="3"/>
      <c r="B659" s="3"/>
      <c r="C659" s="3"/>
      <c r="D659" s="142"/>
      <c r="E659" s="3"/>
      <c r="F659" s="145"/>
      <c r="G659" s="145"/>
      <c r="H659" s="145"/>
      <c r="I659" s="3"/>
      <c r="J659" s="3"/>
      <c r="K659" s="3"/>
      <c r="L659" s="145"/>
    </row>
    <row r="660" spans="1:12" ht="14.25">
      <c r="A660" s="3"/>
      <c r="B660" s="3"/>
      <c r="C660" s="3"/>
      <c r="D660" s="142"/>
      <c r="E660" s="3"/>
      <c r="F660" s="145"/>
      <c r="G660" s="145"/>
      <c r="H660" s="145"/>
      <c r="I660" s="3"/>
      <c r="J660" s="3"/>
      <c r="K660" s="3"/>
      <c r="L660" s="145"/>
    </row>
    <row r="661" spans="1:12" ht="14.25">
      <c r="A661" s="3"/>
      <c r="B661" s="3"/>
      <c r="C661" s="3"/>
      <c r="D661" s="142"/>
      <c r="E661" s="3"/>
      <c r="F661" s="145"/>
      <c r="G661" s="145"/>
      <c r="H661" s="145"/>
      <c r="I661" s="3"/>
      <c r="J661" s="3"/>
      <c r="K661" s="3"/>
      <c r="L661" s="145"/>
    </row>
    <row r="662" spans="1:12" ht="14.25">
      <c r="A662" s="3"/>
      <c r="B662" s="3"/>
      <c r="C662" s="3"/>
      <c r="D662" s="142"/>
      <c r="E662" s="3"/>
      <c r="F662" s="145"/>
      <c r="G662" s="145"/>
      <c r="H662" s="145"/>
      <c r="I662" s="3"/>
      <c r="J662" s="3"/>
      <c r="K662" s="3"/>
      <c r="L662" s="145"/>
    </row>
    <row r="663" spans="1:12" ht="14.25">
      <c r="A663" s="3"/>
      <c r="B663" s="3"/>
      <c r="C663" s="3"/>
      <c r="D663" s="142"/>
      <c r="E663" s="3"/>
      <c r="F663" s="145"/>
      <c r="G663" s="145"/>
      <c r="H663" s="145"/>
      <c r="I663" s="3"/>
      <c r="J663" s="3"/>
      <c r="K663" s="3"/>
      <c r="L663" s="145"/>
    </row>
    <row r="664" spans="1:12" ht="14.25">
      <c r="A664" s="3"/>
      <c r="B664" s="3"/>
      <c r="C664" s="3"/>
      <c r="D664" s="142"/>
      <c r="E664" s="3"/>
      <c r="F664" s="145"/>
      <c r="G664" s="145"/>
      <c r="H664" s="145"/>
      <c r="I664" s="3"/>
      <c r="J664" s="3"/>
      <c r="K664" s="3"/>
      <c r="L664" s="145"/>
    </row>
    <row r="665" spans="1:12" ht="14.25">
      <c r="A665" s="3"/>
      <c r="B665" s="3"/>
      <c r="C665" s="3"/>
      <c r="D665" s="142"/>
      <c r="E665" s="3"/>
      <c r="F665" s="145"/>
      <c r="G665" s="145"/>
      <c r="H665" s="145"/>
      <c r="I665" s="3"/>
      <c r="J665" s="3"/>
      <c r="K665" s="3"/>
      <c r="L665" s="145"/>
    </row>
    <row r="666" spans="1:12" ht="14.25">
      <c r="A666" s="3"/>
      <c r="B666" s="3"/>
      <c r="C666" s="3"/>
      <c r="D666" s="142"/>
      <c r="E666" s="3"/>
      <c r="F666" s="145"/>
      <c r="G666" s="145"/>
      <c r="H666" s="145"/>
      <c r="I666" s="3"/>
      <c r="J666" s="3"/>
      <c r="K666" s="3"/>
      <c r="L666" s="145"/>
    </row>
    <row r="667" spans="1:12" ht="14.25">
      <c r="A667" s="3"/>
      <c r="B667" s="3"/>
      <c r="C667" s="3"/>
      <c r="D667" s="142"/>
      <c r="E667" s="3"/>
      <c r="F667" s="145"/>
      <c r="G667" s="145"/>
      <c r="H667" s="145"/>
      <c r="I667" s="3"/>
      <c r="J667" s="3"/>
      <c r="K667" s="3"/>
      <c r="L667" s="145"/>
    </row>
    <row r="668" spans="1:12" ht="14.25">
      <c r="A668" s="3"/>
      <c r="B668" s="3"/>
      <c r="C668" s="3"/>
      <c r="D668" s="142"/>
      <c r="E668" s="3"/>
      <c r="F668" s="145"/>
      <c r="G668" s="145"/>
      <c r="H668" s="145"/>
      <c r="I668" s="3"/>
      <c r="J668" s="3"/>
      <c r="K668" s="3"/>
      <c r="L668" s="145"/>
    </row>
    <row r="669" spans="1:12" ht="14.25">
      <c r="A669" s="3"/>
      <c r="B669" s="3"/>
      <c r="C669" s="3"/>
      <c r="D669" s="142"/>
      <c r="E669" s="3"/>
      <c r="F669" s="145"/>
      <c r="G669" s="145"/>
      <c r="H669" s="145"/>
      <c r="I669" s="3"/>
      <c r="J669" s="3"/>
      <c r="K669" s="3"/>
      <c r="L669" s="145"/>
    </row>
    <row r="670" spans="1:12" ht="14.25">
      <c r="A670" s="3"/>
      <c r="B670" s="3"/>
      <c r="C670" s="3"/>
      <c r="D670" s="142"/>
      <c r="E670" s="3"/>
      <c r="F670" s="145"/>
      <c r="G670" s="145"/>
      <c r="H670" s="145"/>
      <c r="I670" s="3"/>
      <c r="J670" s="3"/>
      <c r="K670" s="3"/>
      <c r="L670" s="145"/>
    </row>
    <row r="671" spans="1:12" ht="14.25">
      <c r="A671" s="3"/>
      <c r="B671" s="3"/>
      <c r="C671" s="3"/>
      <c r="D671" s="142"/>
      <c r="E671" s="3"/>
      <c r="F671" s="145"/>
      <c r="G671" s="145"/>
      <c r="H671" s="145"/>
      <c r="I671" s="3"/>
      <c r="J671" s="3"/>
      <c r="K671" s="3"/>
      <c r="L671" s="145"/>
    </row>
    <row r="672" spans="1:12" ht="14.25">
      <c r="A672" s="3"/>
      <c r="B672" s="3"/>
      <c r="C672" s="3"/>
      <c r="D672" s="142"/>
      <c r="E672" s="3"/>
      <c r="F672" s="145"/>
      <c r="G672" s="145"/>
      <c r="H672" s="145"/>
      <c r="I672" s="3"/>
      <c r="J672" s="3"/>
      <c r="K672" s="3"/>
      <c r="L672" s="145"/>
    </row>
    <row r="673" spans="1:12" ht="14.25">
      <c r="A673" s="3"/>
      <c r="B673" s="3"/>
      <c r="C673" s="3"/>
      <c r="D673" s="142"/>
      <c r="E673" s="3"/>
      <c r="F673" s="145"/>
      <c r="G673" s="145"/>
      <c r="H673" s="145"/>
      <c r="I673" s="3"/>
      <c r="J673" s="3"/>
      <c r="K673" s="3"/>
      <c r="L673" s="145"/>
    </row>
    <row r="674" spans="1:12" ht="14.25">
      <c r="A674" s="3"/>
      <c r="B674" s="3"/>
      <c r="C674" s="3"/>
      <c r="D674" s="142"/>
      <c r="E674" s="3"/>
      <c r="F674" s="145"/>
      <c r="G674" s="145"/>
      <c r="H674" s="145"/>
      <c r="I674" s="3"/>
      <c r="J674" s="3"/>
      <c r="K674" s="3"/>
      <c r="L674" s="145"/>
    </row>
    <row r="675" spans="1:12" ht="14.25">
      <c r="A675" s="3"/>
      <c r="B675" s="3"/>
      <c r="C675" s="3"/>
      <c r="D675" s="142"/>
      <c r="E675" s="3"/>
      <c r="F675" s="145"/>
      <c r="G675" s="145"/>
      <c r="H675" s="145"/>
      <c r="I675" s="3"/>
      <c r="J675" s="3"/>
      <c r="K675" s="3"/>
      <c r="L675" s="145"/>
    </row>
    <row r="676" spans="1:12" ht="14.25">
      <c r="A676" s="3"/>
      <c r="B676" s="3"/>
      <c r="C676" s="3"/>
      <c r="D676" s="142"/>
      <c r="E676" s="3"/>
      <c r="F676" s="145"/>
      <c r="G676" s="145"/>
      <c r="H676" s="145"/>
      <c r="I676" s="3"/>
      <c r="J676" s="3"/>
      <c r="K676" s="3"/>
      <c r="L676" s="145"/>
    </row>
    <row r="677" spans="1:12" ht="14.25">
      <c r="A677" s="3"/>
      <c r="B677" s="3"/>
      <c r="C677" s="3"/>
      <c r="D677" s="142"/>
      <c r="E677" s="3"/>
      <c r="F677" s="145"/>
      <c r="G677" s="145"/>
      <c r="H677" s="145"/>
      <c r="I677" s="3"/>
      <c r="J677" s="3"/>
      <c r="K677" s="3"/>
      <c r="L677" s="145"/>
    </row>
    <row r="678" spans="1:12" ht="14.25">
      <c r="A678" s="3"/>
      <c r="B678" s="3"/>
      <c r="C678" s="3"/>
      <c r="D678" s="142"/>
      <c r="E678" s="3"/>
      <c r="F678" s="145"/>
      <c r="G678" s="145"/>
      <c r="H678" s="145"/>
      <c r="I678" s="3"/>
      <c r="J678" s="3"/>
      <c r="K678" s="3"/>
      <c r="L678" s="145"/>
    </row>
    <row r="679" spans="1:12" ht="14.25">
      <c r="A679" s="3"/>
      <c r="B679" s="3"/>
      <c r="C679" s="3"/>
      <c r="D679" s="142"/>
      <c r="E679" s="3"/>
      <c r="F679" s="145"/>
      <c r="G679" s="145"/>
      <c r="H679" s="145"/>
      <c r="I679" s="3"/>
      <c r="J679" s="3"/>
      <c r="K679" s="3"/>
      <c r="L679" s="145"/>
    </row>
    <row r="680" spans="1:12" ht="14.25">
      <c r="A680" s="3"/>
      <c r="B680" s="3"/>
      <c r="C680" s="3"/>
      <c r="D680" s="142"/>
      <c r="E680" s="3"/>
      <c r="F680" s="145"/>
      <c r="G680" s="145"/>
      <c r="H680" s="145"/>
      <c r="I680" s="3"/>
      <c r="J680" s="3"/>
      <c r="K680" s="3"/>
      <c r="L680" s="145"/>
    </row>
    <row r="681" spans="1:12" ht="14.25">
      <c r="A681" s="3"/>
      <c r="B681" s="3"/>
      <c r="C681" s="3"/>
      <c r="D681" s="142"/>
      <c r="E681" s="3"/>
      <c r="F681" s="145"/>
      <c r="G681" s="145"/>
      <c r="H681" s="145"/>
      <c r="I681" s="3"/>
      <c r="J681" s="3"/>
      <c r="K681" s="3"/>
      <c r="L681" s="145"/>
    </row>
    <row r="682" spans="1:12" ht="14.25">
      <c r="A682" s="3"/>
      <c r="B682" s="3"/>
      <c r="C682" s="3"/>
      <c r="D682" s="142"/>
      <c r="E682" s="3"/>
      <c r="F682" s="145"/>
      <c r="G682" s="145"/>
      <c r="H682" s="145"/>
      <c r="I682" s="3"/>
      <c r="J682" s="3"/>
      <c r="K682" s="3"/>
      <c r="L682" s="145"/>
    </row>
    <row r="683" spans="1:12" ht="14.25">
      <c r="A683" s="3"/>
      <c r="B683" s="3"/>
      <c r="C683" s="3"/>
      <c r="D683" s="142"/>
      <c r="E683" s="3"/>
      <c r="F683" s="145"/>
      <c r="G683" s="145"/>
      <c r="H683" s="145"/>
      <c r="I683" s="3"/>
      <c r="J683" s="3"/>
      <c r="K683" s="3"/>
      <c r="L683" s="145"/>
    </row>
    <row r="684" spans="1:12" ht="14.25">
      <c r="A684" s="3"/>
      <c r="B684" s="3"/>
      <c r="C684" s="3"/>
      <c r="D684" s="142"/>
      <c r="E684" s="3"/>
      <c r="F684" s="145"/>
      <c r="G684" s="145"/>
      <c r="H684" s="145"/>
      <c r="I684" s="3"/>
      <c r="J684" s="3"/>
      <c r="K684" s="3"/>
      <c r="L684" s="145"/>
    </row>
    <row r="685" spans="1:12" ht="14.25">
      <c r="A685" s="3"/>
      <c r="B685" s="3"/>
      <c r="C685" s="3"/>
      <c r="D685" s="142"/>
      <c r="E685" s="3"/>
      <c r="F685" s="145"/>
      <c r="G685" s="145"/>
      <c r="H685" s="145"/>
      <c r="I685" s="3"/>
      <c r="J685" s="3"/>
      <c r="K685" s="3"/>
      <c r="L685" s="145"/>
    </row>
    <row r="686" spans="1:12" ht="14.25">
      <c r="A686" s="3"/>
      <c r="B686" s="3"/>
      <c r="C686" s="3"/>
      <c r="D686" s="142"/>
      <c r="E686" s="3"/>
      <c r="F686" s="145"/>
      <c r="G686" s="145"/>
      <c r="H686" s="145"/>
      <c r="I686" s="3"/>
      <c r="J686" s="3"/>
      <c r="K686" s="3"/>
      <c r="L686" s="145"/>
    </row>
    <row r="687" spans="1:12" ht="14.25">
      <c r="A687" s="3"/>
      <c r="B687" s="3"/>
      <c r="C687" s="3"/>
      <c r="D687" s="142"/>
      <c r="E687" s="3"/>
      <c r="F687" s="145"/>
      <c r="G687" s="145"/>
      <c r="H687" s="145"/>
      <c r="I687" s="3"/>
      <c r="J687" s="3"/>
      <c r="K687" s="3"/>
      <c r="L687" s="145"/>
    </row>
    <row r="688" spans="1:12" ht="14.25">
      <c r="A688" s="3"/>
      <c r="B688" s="3"/>
      <c r="C688" s="3"/>
      <c r="D688" s="142"/>
      <c r="E688" s="3"/>
      <c r="F688" s="145"/>
      <c r="G688" s="145"/>
      <c r="H688" s="145"/>
      <c r="I688" s="3"/>
      <c r="J688" s="3"/>
      <c r="K688" s="3"/>
      <c r="L688" s="145"/>
    </row>
    <row r="689" spans="1:12" ht="14.25">
      <c r="A689" s="3"/>
      <c r="B689" s="3"/>
      <c r="C689" s="3"/>
      <c r="D689" s="142"/>
      <c r="E689" s="3"/>
      <c r="F689" s="145"/>
      <c r="G689" s="145"/>
      <c r="H689" s="145"/>
      <c r="I689" s="3"/>
      <c r="J689" s="3"/>
      <c r="K689" s="3"/>
      <c r="L689" s="145"/>
    </row>
    <row r="690" spans="1:12" ht="14.25">
      <c r="A690" s="3"/>
      <c r="B690" s="3"/>
      <c r="C690" s="3"/>
      <c r="D690" s="142"/>
      <c r="E690" s="3"/>
      <c r="F690" s="145"/>
      <c r="G690" s="145"/>
      <c r="H690" s="145"/>
      <c r="I690" s="3"/>
      <c r="J690" s="3"/>
      <c r="K690" s="3"/>
      <c r="L690" s="145"/>
    </row>
    <row r="691" spans="1:12" ht="14.25">
      <c r="A691" s="3"/>
      <c r="B691" s="3"/>
      <c r="C691" s="3"/>
      <c r="D691" s="142"/>
      <c r="E691" s="3"/>
      <c r="F691" s="145"/>
      <c r="G691" s="145"/>
      <c r="H691" s="145"/>
      <c r="I691" s="3"/>
      <c r="J691" s="3"/>
      <c r="K691" s="3"/>
      <c r="L691" s="145"/>
    </row>
    <row r="692" spans="1:12" ht="14.25">
      <c r="A692" s="3"/>
      <c r="B692" s="3"/>
      <c r="C692" s="3"/>
      <c r="D692" s="142"/>
      <c r="E692" s="3"/>
      <c r="F692" s="145"/>
      <c r="G692" s="145"/>
      <c r="H692" s="145"/>
      <c r="I692" s="3"/>
      <c r="J692" s="3"/>
      <c r="K692" s="3"/>
      <c r="L692" s="145"/>
    </row>
    <row r="693" spans="1:12" ht="14.25">
      <c r="A693" s="3"/>
      <c r="B693" s="3"/>
      <c r="C693" s="3"/>
      <c r="D693" s="142"/>
      <c r="E693" s="3"/>
      <c r="F693" s="145"/>
      <c r="G693" s="145"/>
      <c r="H693" s="145"/>
      <c r="I693" s="3"/>
      <c r="J693" s="3"/>
      <c r="K693" s="3"/>
      <c r="L693" s="145"/>
    </row>
    <row r="694" spans="1:12" ht="14.25">
      <c r="A694" s="3"/>
      <c r="B694" s="3"/>
      <c r="C694" s="3"/>
      <c r="D694" s="142"/>
      <c r="E694" s="3"/>
      <c r="F694" s="145"/>
      <c r="G694" s="145"/>
      <c r="H694" s="145"/>
      <c r="I694" s="3"/>
      <c r="J694" s="3"/>
      <c r="K694" s="3"/>
      <c r="L694" s="145"/>
    </row>
    <row r="695" spans="1:12" ht="14.25">
      <c r="A695" s="3"/>
      <c r="B695" s="3"/>
      <c r="C695" s="3"/>
      <c r="D695" s="142"/>
      <c r="E695" s="3"/>
      <c r="F695" s="145"/>
      <c r="G695" s="145"/>
      <c r="H695" s="145"/>
      <c r="I695" s="3"/>
      <c r="J695" s="3"/>
      <c r="K695" s="3"/>
      <c r="L695" s="145"/>
    </row>
    <row r="696" spans="1:12" ht="14.25">
      <c r="A696" s="3"/>
      <c r="B696" s="3"/>
      <c r="C696" s="3"/>
      <c r="D696" s="142"/>
      <c r="E696" s="3"/>
      <c r="F696" s="145"/>
      <c r="G696" s="145"/>
      <c r="H696" s="145"/>
      <c r="I696" s="3"/>
      <c r="J696" s="3"/>
      <c r="K696" s="3"/>
      <c r="L696" s="145"/>
    </row>
    <row r="697" spans="1:12" ht="14.25">
      <c r="A697" s="3"/>
      <c r="B697" s="3"/>
      <c r="C697" s="3"/>
      <c r="D697" s="142"/>
      <c r="E697" s="3"/>
      <c r="F697" s="145"/>
      <c r="G697" s="145"/>
      <c r="H697" s="145"/>
      <c r="I697" s="3"/>
      <c r="J697" s="3"/>
      <c r="K697" s="3"/>
      <c r="L697" s="145"/>
    </row>
    <row r="698" spans="1:12" ht="14.25">
      <c r="A698" s="3"/>
      <c r="B698" s="3"/>
      <c r="C698" s="3"/>
      <c r="D698" s="142"/>
      <c r="E698" s="3"/>
      <c r="F698" s="145"/>
      <c r="G698" s="145"/>
      <c r="H698" s="145"/>
      <c r="I698" s="3"/>
      <c r="J698" s="3"/>
      <c r="K698" s="3"/>
      <c r="L698" s="145"/>
    </row>
    <row r="699" spans="1:12" ht="14.25">
      <c r="A699" s="3"/>
      <c r="B699" s="3"/>
      <c r="C699" s="3"/>
      <c r="D699" s="142"/>
      <c r="E699" s="3"/>
      <c r="F699" s="145"/>
      <c r="G699" s="145"/>
      <c r="H699" s="145"/>
      <c r="I699" s="3"/>
      <c r="J699" s="3"/>
      <c r="K699" s="3"/>
      <c r="L699" s="145"/>
    </row>
    <row r="700" spans="1:12" ht="14.25">
      <c r="A700" s="3"/>
      <c r="B700" s="3"/>
      <c r="C700" s="3"/>
      <c r="D700" s="142"/>
      <c r="E700" s="3"/>
      <c r="F700" s="145"/>
      <c r="G700" s="145"/>
      <c r="H700" s="145"/>
      <c r="I700" s="3"/>
      <c r="J700" s="3"/>
      <c r="K700" s="3"/>
      <c r="L700" s="145"/>
    </row>
    <row r="701" spans="1:12" ht="14.25">
      <c r="A701" s="3"/>
      <c r="B701" s="3"/>
      <c r="C701" s="3"/>
      <c r="D701" s="142"/>
      <c r="E701" s="3"/>
      <c r="F701" s="145"/>
      <c r="G701" s="145"/>
      <c r="H701" s="145"/>
      <c r="I701" s="3"/>
      <c r="J701" s="3"/>
      <c r="K701" s="3"/>
      <c r="L701" s="145"/>
    </row>
    <row r="702" spans="1:12" ht="14.25">
      <c r="A702" s="3"/>
      <c r="B702" s="3"/>
      <c r="C702" s="3"/>
      <c r="D702" s="142"/>
      <c r="E702" s="3"/>
      <c r="F702" s="145"/>
      <c r="G702" s="145"/>
      <c r="H702" s="145"/>
      <c r="I702" s="3"/>
      <c r="J702" s="3"/>
      <c r="K702" s="3"/>
      <c r="L702" s="145"/>
    </row>
    <row r="703" spans="1:12" ht="14.25">
      <c r="A703" s="3"/>
      <c r="B703" s="3"/>
      <c r="C703" s="3"/>
      <c r="D703" s="142"/>
      <c r="E703" s="3"/>
      <c r="F703" s="145"/>
      <c r="G703" s="145"/>
      <c r="H703" s="145"/>
      <c r="I703" s="3"/>
      <c r="J703" s="3"/>
      <c r="K703" s="3"/>
      <c r="L703" s="145"/>
    </row>
    <row r="704" spans="1:12" ht="14.25">
      <c r="A704" s="3"/>
      <c r="B704" s="3"/>
      <c r="C704" s="3"/>
      <c r="D704" s="142"/>
      <c r="E704" s="3"/>
      <c r="F704" s="145"/>
      <c r="G704" s="145"/>
      <c r="H704" s="145"/>
      <c r="I704" s="3"/>
      <c r="J704" s="3"/>
      <c r="K704" s="3"/>
      <c r="L704" s="145"/>
    </row>
    <row r="705" spans="1:12" ht="14.25">
      <c r="A705" s="3"/>
      <c r="B705" s="3"/>
      <c r="C705" s="3"/>
      <c r="D705" s="142"/>
      <c r="E705" s="3"/>
      <c r="F705" s="145"/>
      <c r="G705" s="145"/>
      <c r="H705" s="145"/>
      <c r="I705" s="3"/>
      <c r="J705" s="3"/>
      <c r="K705" s="3"/>
      <c r="L705" s="145"/>
    </row>
    <row r="706" spans="1:12" ht="14.25">
      <c r="A706" s="3"/>
      <c r="B706" s="3"/>
      <c r="C706" s="3"/>
      <c r="D706" s="142"/>
      <c r="E706" s="3"/>
      <c r="F706" s="145"/>
      <c r="G706" s="145"/>
      <c r="H706" s="145"/>
      <c r="I706" s="3"/>
      <c r="J706" s="3"/>
      <c r="K706" s="3"/>
      <c r="L706" s="145"/>
    </row>
    <row r="707" spans="1:12" ht="14.25">
      <c r="A707" s="3"/>
      <c r="B707" s="3"/>
      <c r="C707" s="3"/>
      <c r="D707" s="142"/>
      <c r="E707" s="3"/>
      <c r="F707" s="145"/>
      <c r="G707" s="145"/>
      <c r="H707" s="145"/>
      <c r="I707" s="3"/>
      <c r="J707" s="3"/>
      <c r="K707" s="3"/>
      <c r="L707" s="145"/>
    </row>
    <row r="708" spans="1:12" ht="14.25">
      <c r="A708" s="3"/>
      <c r="B708" s="3"/>
      <c r="C708" s="3"/>
      <c r="D708" s="142"/>
      <c r="E708" s="3"/>
      <c r="F708" s="145"/>
      <c r="G708" s="145"/>
      <c r="H708" s="145"/>
      <c r="I708" s="3"/>
      <c r="J708" s="3"/>
      <c r="K708" s="3"/>
      <c r="L708" s="145"/>
    </row>
    <row r="709" spans="1:12" ht="14.25">
      <c r="A709" s="3"/>
      <c r="B709" s="3"/>
      <c r="C709" s="3"/>
      <c r="D709" s="142"/>
      <c r="E709" s="3"/>
      <c r="F709" s="145"/>
      <c r="G709" s="145"/>
      <c r="H709" s="145"/>
      <c r="I709" s="3"/>
      <c r="J709" s="3"/>
      <c r="K709" s="3"/>
      <c r="L709" s="145"/>
    </row>
    <row r="710" spans="1:12" ht="14.25">
      <c r="A710" s="3"/>
      <c r="B710" s="3"/>
      <c r="C710" s="3"/>
      <c r="D710" s="142"/>
      <c r="E710" s="3"/>
      <c r="F710" s="145"/>
      <c r="G710" s="145"/>
      <c r="H710" s="145"/>
      <c r="I710" s="3"/>
      <c r="J710" s="3"/>
      <c r="K710" s="3"/>
      <c r="L710" s="145"/>
    </row>
    <row r="711" spans="1:12" ht="14.25">
      <c r="A711" s="3"/>
      <c r="B711" s="3"/>
      <c r="C711" s="3"/>
      <c r="D711" s="142"/>
      <c r="E711" s="3"/>
      <c r="F711" s="145"/>
      <c r="G711" s="145"/>
      <c r="H711" s="145"/>
      <c r="I711" s="3"/>
      <c r="J711" s="3"/>
      <c r="K711" s="3"/>
      <c r="L711" s="145"/>
    </row>
    <row r="712" spans="1:12" ht="14.25">
      <c r="A712" s="3"/>
      <c r="B712" s="3"/>
      <c r="C712" s="3"/>
      <c r="D712" s="142"/>
      <c r="E712" s="3"/>
      <c r="F712" s="145"/>
      <c r="G712" s="145"/>
      <c r="H712" s="145"/>
      <c r="I712" s="3"/>
      <c r="J712" s="3"/>
      <c r="K712" s="3"/>
      <c r="L712" s="145"/>
    </row>
    <row r="713" spans="1:12" ht="14.25">
      <c r="A713" s="3"/>
      <c r="B713" s="3"/>
      <c r="C713" s="3"/>
      <c r="D713" s="142"/>
      <c r="E713" s="3"/>
      <c r="F713" s="145"/>
      <c r="G713" s="145"/>
      <c r="H713" s="145"/>
      <c r="I713" s="3"/>
      <c r="J713" s="3"/>
      <c r="K713" s="3"/>
      <c r="L713" s="145"/>
    </row>
    <row r="714" spans="1:12" ht="14.25">
      <c r="A714" s="3"/>
      <c r="B714" s="3"/>
      <c r="C714" s="3"/>
      <c r="D714" s="142"/>
      <c r="E714" s="3"/>
      <c r="F714" s="145"/>
      <c r="G714" s="145"/>
      <c r="H714" s="145"/>
      <c r="I714" s="3"/>
      <c r="J714" s="3"/>
      <c r="K714" s="3"/>
      <c r="L714" s="145"/>
    </row>
    <row r="715" spans="1:12" ht="14.25">
      <c r="A715" s="3"/>
      <c r="B715" s="3"/>
      <c r="C715" s="3"/>
      <c r="D715" s="142"/>
      <c r="E715" s="3"/>
      <c r="F715" s="145"/>
      <c r="G715" s="145"/>
      <c r="H715" s="145"/>
      <c r="I715" s="3"/>
      <c r="J715" s="3"/>
      <c r="K715" s="3"/>
      <c r="L715" s="145"/>
    </row>
    <row r="716" spans="1:12" ht="14.25">
      <c r="A716" s="3"/>
      <c r="B716" s="3"/>
      <c r="C716" s="3"/>
      <c r="D716" s="142"/>
      <c r="E716" s="3"/>
      <c r="F716" s="145"/>
      <c r="G716" s="145"/>
      <c r="H716" s="145"/>
      <c r="I716" s="3"/>
      <c r="J716" s="3"/>
      <c r="K716" s="3"/>
      <c r="L716" s="145"/>
    </row>
    <row r="717" spans="1:12" ht="14.25">
      <c r="A717" s="3"/>
      <c r="B717" s="3"/>
      <c r="C717" s="3"/>
      <c r="D717" s="142"/>
      <c r="E717" s="3"/>
      <c r="F717" s="145"/>
      <c r="G717" s="145"/>
      <c r="H717" s="145"/>
      <c r="I717" s="3"/>
      <c r="J717" s="3"/>
      <c r="K717" s="3"/>
      <c r="L717" s="145"/>
    </row>
    <row r="718" spans="1:12" ht="14.25">
      <c r="A718" s="3"/>
      <c r="B718" s="3"/>
      <c r="C718" s="3"/>
      <c r="D718" s="142"/>
      <c r="E718" s="3"/>
      <c r="F718" s="145"/>
      <c r="G718" s="145"/>
      <c r="H718" s="145"/>
      <c r="I718" s="3"/>
      <c r="J718" s="3"/>
      <c r="K718" s="3"/>
      <c r="L718" s="145"/>
    </row>
    <row r="719" spans="1:12" ht="14.25">
      <c r="A719" s="3"/>
      <c r="B719" s="3"/>
      <c r="C719" s="3"/>
      <c r="D719" s="142"/>
      <c r="E719" s="3"/>
      <c r="F719" s="145"/>
      <c r="G719" s="145"/>
      <c r="H719" s="145"/>
      <c r="I719" s="3"/>
      <c r="J719" s="3"/>
      <c r="K719" s="3"/>
      <c r="L719" s="145"/>
    </row>
    <row r="720" spans="1:12" ht="14.25">
      <c r="A720" s="3"/>
      <c r="B720" s="3"/>
      <c r="C720" s="3"/>
      <c r="D720" s="142"/>
      <c r="E720" s="3"/>
      <c r="F720" s="145"/>
      <c r="G720" s="145"/>
      <c r="H720" s="145"/>
      <c r="I720" s="3"/>
      <c r="J720" s="3"/>
      <c r="K720" s="3"/>
      <c r="L720" s="145"/>
    </row>
    <row r="721" spans="1:12" ht="14.25">
      <c r="A721" s="3"/>
      <c r="B721" s="3"/>
      <c r="C721" s="3"/>
      <c r="D721" s="142"/>
      <c r="E721" s="3"/>
      <c r="F721" s="145"/>
      <c r="G721" s="145"/>
      <c r="H721" s="145"/>
      <c r="I721" s="3"/>
      <c r="J721" s="3"/>
      <c r="K721" s="3"/>
      <c r="L721" s="145"/>
    </row>
    <row r="722" spans="1:12" ht="14.25">
      <c r="A722" s="3"/>
      <c r="B722" s="3"/>
      <c r="C722" s="3"/>
      <c r="D722" s="142"/>
      <c r="E722" s="3"/>
      <c r="F722" s="145"/>
      <c r="G722" s="145"/>
      <c r="H722" s="145"/>
      <c r="I722" s="3"/>
      <c r="J722" s="3"/>
      <c r="K722" s="3"/>
      <c r="L722" s="145"/>
    </row>
    <row r="723" spans="1:12" ht="14.25">
      <c r="A723" s="3"/>
      <c r="B723" s="3"/>
      <c r="C723" s="3"/>
      <c r="D723" s="142"/>
      <c r="E723" s="3"/>
      <c r="F723" s="145"/>
      <c r="G723" s="145"/>
      <c r="H723" s="145"/>
      <c r="I723" s="3"/>
      <c r="J723" s="3"/>
      <c r="K723" s="3"/>
      <c r="L723" s="145"/>
    </row>
    <row r="724" spans="1:12" ht="14.25">
      <c r="A724" s="3"/>
      <c r="B724" s="3"/>
      <c r="C724" s="3"/>
      <c r="D724" s="142"/>
      <c r="E724" s="3"/>
      <c r="F724" s="145"/>
      <c r="G724" s="145"/>
      <c r="H724" s="145"/>
      <c r="I724" s="3"/>
      <c r="J724" s="3"/>
      <c r="K724" s="3"/>
      <c r="L724" s="145"/>
    </row>
    <row r="725" spans="1:12" ht="14.25">
      <c r="A725" s="3"/>
      <c r="B725" s="3"/>
      <c r="C725" s="3"/>
      <c r="D725" s="142"/>
      <c r="E725" s="3"/>
      <c r="F725" s="145"/>
      <c r="G725" s="145"/>
      <c r="H725" s="145"/>
      <c r="I725" s="3"/>
      <c r="J725" s="3"/>
      <c r="K725" s="3"/>
      <c r="L725" s="145"/>
    </row>
    <row r="726" spans="1:12" ht="14.25">
      <c r="A726" s="3"/>
      <c r="B726" s="3"/>
      <c r="C726" s="3"/>
      <c r="D726" s="142"/>
      <c r="E726" s="3"/>
      <c r="F726" s="145"/>
      <c r="G726" s="145"/>
      <c r="H726" s="145"/>
      <c r="I726" s="3"/>
      <c r="J726" s="3"/>
      <c r="K726" s="3"/>
      <c r="L726" s="145"/>
    </row>
    <row r="727" spans="1:12" ht="14.25">
      <c r="A727" s="3"/>
      <c r="B727" s="3"/>
      <c r="C727" s="3"/>
      <c r="D727" s="142"/>
      <c r="E727" s="3"/>
      <c r="F727" s="145"/>
      <c r="G727" s="145"/>
      <c r="H727" s="145"/>
      <c r="I727" s="3"/>
      <c r="J727" s="3"/>
      <c r="K727" s="3"/>
      <c r="L727" s="145"/>
    </row>
    <row r="728" spans="1:12" ht="14.25">
      <c r="A728" s="3"/>
      <c r="B728" s="3"/>
      <c r="C728" s="3"/>
      <c r="D728" s="142"/>
      <c r="E728" s="3"/>
      <c r="F728" s="145"/>
      <c r="G728" s="145"/>
      <c r="H728" s="145"/>
      <c r="I728" s="3"/>
      <c r="J728" s="3"/>
      <c r="K728" s="3"/>
      <c r="L728" s="145"/>
    </row>
    <row r="729" spans="1:12" ht="14.25">
      <c r="A729" s="3"/>
      <c r="B729" s="3"/>
      <c r="C729" s="3"/>
      <c r="D729" s="142"/>
      <c r="E729" s="3"/>
      <c r="F729" s="145"/>
      <c r="G729" s="145"/>
      <c r="H729" s="145"/>
      <c r="I729" s="3"/>
      <c r="J729" s="3"/>
      <c r="K729" s="3"/>
      <c r="L729" s="145"/>
    </row>
    <row r="730" spans="1:12" ht="14.25">
      <c r="A730" s="3"/>
      <c r="B730" s="3"/>
      <c r="C730" s="3"/>
      <c r="D730" s="142"/>
      <c r="E730" s="3"/>
      <c r="F730" s="145"/>
      <c r="G730" s="145"/>
      <c r="H730" s="145"/>
      <c r="I730" s="3"/>
      <c r="J730" s="3"/>
      <c r="K730" s="3"/>
      <c r="L730" s="145"/>
    </row>
    <row r="731" spans="1:12" ht="14.25">
      <c r="A731" s="3"/>
      <c r="B731" s="3"/>
      <c r="C731" s="3"/>
      <c r="D731" s="142"/>
      <c r="E731" s="3"/>
      <c r="F731" s="145"/>
      <c r="G731" s="145"/>
      <c r="H731" s="145"/>
      <c r="I731" s="3"/>
      <c r="J731" s="3"/>
      <c r="K731" s="3"/>
      <c r="L731" s="145"/>
    </row>
    <row r="732" spans="1:12" ht="14.25">
      <c r="A732" s="3"/>
      <c r="B732" s="3"/>
      <c r="C732" s="3"/>
      <c r="D732" s="142"/>
      <c r="E732" s="3"/>
      <c r="F732" s="145"/>
      <c r="G732" s="145"/>
      <c r="H732" s="145"/>
      <c r="I732" s="3"/>
      <c r="J732" s="3"/>
      <c r="K732" s="3"/>
      <c r="L732" s="145"/>
    </row>
    <row r="733" spans="1:12" ht="14.25">
      <c r="A733" s="3"/>
      <c r="B733" s="3"/>
      <c r="C733" s="3"/>
      <c r="D733" s="142"/>
      <c r="E733" s="3"/>
      <c r="F733" s="145"/>
      <c r="G733" s="145"/>
      <c r="H733" s="145"/>
      <c r="I733" s="3"/>
      <c r="J733" s="3"/>
      <c r="K733" s="3"/>
      <c r="L733" s="145"/>
    </row>
    <row r="734" spans="1:12" ht="14.25">
      <c r="A734" s="3"/>
      <c r="B734" s="3"/>
      <c r="C734" s="3"/>
      <c r="D734" s="142"/>
      <c r="E734" s="3"/>
      <c r="F734" s="145"/>
      <c r="G734" s="145"/>
      <c r="H734" s="145"/>
      <c r="I734" s="3"/>
      <c r="J734" s="3"/>
      <c r="K734" s="3"/>
      <c r="L734" s="145"/>
    </row>
    <row r="735" spans="1:12" ht="14.25">
      <c r="A735" s="3"/>
      <c r="B735" s="3"/>
      <c r="C735" s="3"/>
      <c r="D735" s="142"/>
      <c r="E735" s="3"/>
      <c r="F735" s="145"/>
      <c r="G735" s="145"/>
      <c r="H735" s="145"/>
      <c r="I735" s="3"/>
      <c r="J735" s="3"/>
      <c r="K735" s="3"/>
      <c r="L735" s="145"/>
    </row>
    <row r="736" spans="1:12" ht="14.25">
      <c r="A736" s="3"/>
      <c r="B736" s="3"/>
      <c r="C736" s="3"/>
      <c r="D736" s="142"/>
      <c r="E736" s="3"/>
      <c r="F736" s="145"/>
      <c r="G736" s="145"/>
      <c r="H736" s="145"/>
      <c r="I736" s="3"/>
      <c r="J736" s="3"/>
      <c r="K736" s="3"/>
      <c r="L736" s="145"/>
    </row>
    <row r="737" spans="1:12" ht="14.25">
      <c r="A737" s="3"/>
      <c r="B737" s="3"/>
      <c r="C737" s="3"/>
      <c r="D737" s="142"/>
      <c r="E737" s="3"/>
      <c r="F737" s="145"/>
      <c r="G737" s="145"/>
      <c r="H737" s="145"/>
      <c r="I737" s="3"/>
      <c r="J737" s="3"/>
      <c r="K737" s="3"/>
      <c r="L737" s="145"/>
    </row>
    <row r="738" spans="1:12" ht="14.25">
      <c r="A738" s="3"/>
      <c r="B738" s="3"/>
      <c r="C738" s="3"/>
      <c r="D738" s="142"/>
      <c r="E738" s="3"/>
      <c r="F738" s="145"/>
      <c r="G738" s="145"/>
      <c r="H738" s="145"/>
      <c r="I738" s="3"/>
      <c r="J738" s="3"/>
      <c r="K738" s="3"/>
      <c r="L738" s="145"/>
    </row>
    <row r="739" spans="1:12" ht="14.25">
      <c r="A739" s="3"/>
      <c r="B739" s="3"/>
      <c r="C739" s="3"/>
      <c r="D739" s="142"/>
      <c r="E739" s="3"/>
      <c r="F739" s="145"/>
      <c r="G739" s="145"/>
      <c r="H739" s="145"/>
      <c r="I739" s="3"/>
      <c r="J739" s="3"/>
      <c r="K739" s="3"/>
      <c r="L739" s="145"/>
    </row>
    <row r="740" spans="1:12" ht="14.25">
      <c r="A740" s="3"/>
      <c r="B740" s="3"/>
      <c r="C740" s="3"/>
      <c r="D740" s="142"/>
      <c r="E740" s="3"/>
      <c r="F740" s="145"/>
      <c r="G740" s="145"/>
      <c r="H740" s="145"/>
      <c r="I740" s="3"/>
      <c r="J740" s="3"/>
      <c r="K740" s="3"/>
      <c r="L740" s="145"/>
    </row>
    <row r="741" spans="1:12" ht="14.25">
      <c r="A741" s="3"/>
      <c r="B741" s="3"/>
      <c r="C741" s="3"/>
      <c r="D741" s="142"/>
      <c r="E741" s="3"/>
      <c r="F741" s="145"/>
      <c r="G741" s="145"/>
      <c r="H741" s="145"/>
      <c r="I741" s="3"/>
      <c r="J741" s="3"/>
      <c r="K741" s="3"/>
      <c r="L741" s="145"/>
    </row>
    <row r="742" spans="1:12" ht="14.25">
      <c r="A742" s="3"/>
      <c r="B742" s="3"/>
      <c r="C742" s="3"/>
      <c r="D742" s="142"/>
      <c r="E742" s="3"/>
      <c r="F742" s="145"/>
      <c r="G742" s="145"/>
      <c r="H742" s="145"/>
      <c r="I742" s="3"/>
      <c r="J742" s="3"/>
      <c r="K742" s="3"/>
      <c r="L742" s="145"/>
    </row>
    <row r="743" spans="1:12" ht="14.25">
      <c r="A743" s="3"/>
      <c r="B743" s="3"/>
      <c r="C743" s="3"/>
      <c r="D743" s="142"/>
      <c r="E743" s="3"/>
      <c r="F743" s="145"/>
      <c r="G743" s="145"/>
      <c r="H743" s="145"/>
      <c r="I743" s="3"/>
      <c r="J743" s="3"/>
      <c r="K743" s="3"/>
      <c r="L743" s="145"/>
    </row>
    <row r="744" spans="1:12" ht="14.25">
      <c r="A744" s="3"/>
      <c r="B744" s="3"/>
      <c r="C744" s="3"/>
      <c r="D744" s="142"/>
      <c r="E744" s="3"/>
      <c r="F744" s="145"/>
      <c r="G744" s="145"/>
      <c r="H744" s="145"/>
      <c r="I744" s="3"/>
      <c r="J744" s="3"/>
      <c r="K744" s="3"/>
      <c r="L744" s="145"/>
    </row>
    <row r="745" spans="1:12" ht="14.25">
      <c r="A745" s="3"/>
      <c r="B745" s="3"/>
      <c r="C745" s="3"/>
      <c r="D745" s="142"/>
      <c r="E745" s="3"/>
      <c r="F745" s="145"/>
      <c r="G745" s="145"/>
      <c r="H745" s="145"/>
      <c r="I745" s="3"/>
      <c r="J745" s="3"/>
      <c r="K745" s="3"/>
      <c r="L745" s="145"/>
    </row>
    <row r="746" spans="1:12" ht="14.25">
      <c r="A746" s="3"/>
      <c r="B746" s="3"/>
      <c r="C746" s="3"/>
      <c r="D746" s="142"/>
      <c r="E746" s="3"/>
      <c r="F746" s="145"/>
      <c r="G746" s="145"/>
      <c r="H746" s="145"/>
      <c r="I746" s="3"/>
      <c r="J746" s="3"/>
      <c r="K746" s="3"/>
      <c r="L746" s="145"/>
    </row>
    <row r="747" spans="1:12" ht="14.25">
      <c r="A747" s="3"/>
      <c r="B747" s="3"/>
      <c r="C747" s="3"/>
      <c r="D747" s="142"/>
      <c r="E747" s="3"/>
      <c r="F747" s="145"/>
      <c r="G747" s="145"/>
      <c r="H747" s="145"/>
      <c r="I747" s="3"/>
      <c r="J747" s="3"/>
      <c r="K747" s="3"/>
      <c r="L747" s="145"/>
    </row>
    <row r="748" spans="1:12" ht="14.25">
      <c r="A748" s="3"/>
      <c r="B748" s="3"/>
      <c r="C748" s="3"/>
      <c r="D748" s="142"/>
      <c r="E748" s="3"/>
      <c r="F748" s="145"/>
      <c r="G748" s="145"/>
      <c r="H748" s="145"/>
      <c r="I748" s="3"/>
      <c r="J748" s="3"/>
      <c r="K748" s="3"/>
      <c r="L748" s="145"/>
    </row>
    <row r="749" spans="1:12" ht="14.25">
      <c r="A749" s="3"/>
      <c r="B749" s="3"/>
      <c r="C749" s="3"/>
      <c r="D749" s="142"/>
      <c r="E749" s="3"/>
      <c r="F749" s="145"/>
      <c r="G749" s="145"/>
      <c r="H749" s="145"/>
      <c r="I749" s="3"/>
      <c r="J749" s="3"/>
      <c r="K749" s="3"/>
      <c r="L749" s="145"/>
    </row>
    <row r="750" spans="1:12" ht="14.25">
      <c r="A750" s="3"/>
      <c r="B750" s="3"/>
      <c r="C750" s="3"/>
      <c r="D750" s="142"/>
      <c r="E750" s="3"/>
      <c r="F750" s="145"/>
      <c r="G750" s="145"/>
      <c r="H750" s="145"/>
      <c r="I750" s="3"/>
      <c r="J750" s="3"/>
      <c r="K750" s="3"/>
      <c r="L750" s="145"/>
    </row>
    <row r="751" spans="1:12" ht="14.25">
      <c r="A751" s="3"/>
      <c r="B751" s="3"/>
      <c r="C751" s="3"/>
      <c r="D751" s="142"/>
      <c r="E751" s="3"/>
      <c r="F751" s="145"/>
      <c r="G751" s="145"/>
      <c r="H751" s="145"/>
      <c r="I751" s="3"/>
      <c r="J751" s="3"/>
      <c r="K751" s="3"/>
      <c r="L751" s="145"/>
    </row>
    <row r="752" spans="1:12" ht="14.25">
      <c r="A752" s="3"/>
      <c r="B752" s="3"/>
      <c r="C752" s="3"/>
      <c r="D752" s="142"/>
      <c r="E752" s="3"/>
      <c r="F752" s="145"/>
      <c r="G752" s="145"/>
      <c r="H752" s="145"/>
      <c r="I752" s="3"/>
      <c r="J752" s="3"/>
      <c r="K752" s="3"/>
      <c r="L752" s="145"/>
    </row>
    <row r="753" spans="1:12" ht="14.25">
      <c r="A753" s="3"/>
      <c r="B753" s="3"/>
      <c r="C753" s="3"/>
      <c r="D753" s="142"/>
      <c r="E753" s="3"/>
      <c r="F753" s="145"/>
      <c r="G753" s="145"/>
      <c r="H753" s="145"/>
      <c r="I753" s="3"/>
      <c r="J753" s="3"/>
      <c r="K753" s="3"/>
      <c r="L753" s="145"/>
    </row>
    <row r="754" spans="1:12" ht="14.25">
      <c r="A754" s="3"/>
      <c r="B754" s="3"/>
      <c r="C754" s="3"/>
      <c r="D754" s="142"/>
      <c r="E754" s="3"/>
      <c r="F754" s="145"/>
      <c r="G754" s="145"/>
      <c r="H754" s="145"/>
      <c r="I754" s="3"/>
      <c r="J754" s="3"/>
      <c r="K754" s="3"/>
      <c r="L754" s="145"/>
    </row>
    <row r="755" spans="1:12" ht="14.25">
      <c r="A755" s="3"/>
      <c r="B755" s="3"/>
      <c r="C755" s="3"/>
      <c r="D755" s="142"/>
      <c r="E755" s="3"/>
      <c r="F755" s="145"/>
      <c r="G755" s="145"/>
      <c r="H755" s="145"/>
      <c r="I755" s="3"/>
      <c r="J755" s="3"/>
      <c r="K755" s="3"/>
      <c r="L755" s="145"/>
    </row>
    <row r="756" spans="1:12" ht="14.25">
      <c r="A756" s="3"/>
      <c r="B756" s="3"/>
      <c r="C756" s="3"/>
      <c r="D756" s="142"/>
      <c r="E756" s="3"/>
      <c r="F756" s="145"/>
      <c r="G756" s="145"/>
      <c r="H756" s="145"/>
      <c r="I756" s="3"/>
      <c r="J756" s="3"/>
      <c r="K756" s="3"/>
      <c r="L756" s="145"/>
    </row>
    <row r="757" spans="1:12" ht="14.25">
      <c r="A757" s="3"/>
      <c r="B757" s="3"/>
      <c r="C757" s="3"/>
      <c r="D757" s="142"/>
      <c r="E757" s="3"/>
      <c r="F757" s="145"/>
      <c r="G757" s="145"/>
      <c r="H757" s="145"/>
      <c r="I757" s="3"/>
      <c r="J757" s="3"/>
      <c r="K757" s="3"/>
      <c r="L757" s="145"/>
    </row>
    <row r="758" spans="1:12" ht="14.25">
      <c r="A758" s="3"/>
      <c r="B758" s="3"/>
      <c r="C758" s="3"/>
      <c r="D758" s="142"/>
      <c r="E758" s="3"/>
      <c r="F758" s="145"/>
      <c r="G758" s="145"/>
      <c r="H758" s="145"/>
      <c r="I758" s="3"/>
      <c r="J758" s="3"/>
      <c r="K758" s="3"/>
      <c r="L758" s="145"/>
    </row>
    <row r="759" spans="1:12" ht="14.25">
      <c r="A759" s="3"/>
      <c r="B759" s="3"/>
      <c r="C759" s="3"/>
      <c r="D759" s="142"/>
      <c r="E759" s="3"/>
      <c r="F759" s="145"/>
      <c r="G759" s="145"/>
      <c r="H759" s="145"/>
      <c r="I759" s="3"/>
      <c r="J759" s="3"/>
      <c r="K759" s="3"/>
      <c r="L759" s="145"/>
    </row>
    <row r="760" spans="1:12" ht="14.25">
      <c r="A760" s="3"/>
      <c r="B760" s="3"/>
      <c r="C760" s="3"/>
      <c r="D760" s="142"/>
      <c r="E760" s="3"/>
      <c r="F760" s="145"/>
      <c r="G760" s="145"/>
      <c r="H760" s="145"/>
      <c r="I760" s="3"/>
      <c r="J760" s="3"/>
      <c r="K760" s="3"/>
      <c r="L760" s="145"/>
    </row>
    <row r="761" spans="1:12" ht="14.25">
      <c r="A761" s="3"/>
      <c r="B761" s="3"/>
      <c r="C761" s="3"/>
      <c r="D761" s="142"/>
      <c r="E761" s="3"/>
      <c r="F761" s="145"/>
      <c r="G761" s="145"/>
      <c r="H761" s="145"/>
      <c r="I761" s="3"/>
      <c r="J761" s="3"/>
      <c r="K761" s="3"/>
      <c r="L761" s="145"/>
    </row>
    <row r="762" spans="1:12" ht="14.25">
      <c r="A762" s="3"/>
      <c r="B762" s="3"/>
      <c r="C762" s="3"/>
      <c r="D762" s="142"/>
      <c r="E762" s="3"/>
      <c r="F762" s="145"/>
      <c r="G762" s="145"/>
      <c r="H762" s="145"/>
      <c r="I762" s="3"/>
      <c r="J762" s="3"/>
      <c r="K762" s="3"/>
      <c r="L762" s="145"/>
    </row>
    <row r="763" spans="1:12" ht="14.25">
      <c r="A763" s="3"/>
      <c r="B763" s="3"/>
      <c r="C763" s="3"/>
      <c r="D763" s="142"/>
      <c r="E763" s="3"/>
      <c r="F763" s="145"/>
      <c r="G763" s="145"/>
      <c r="H763" s="145"/>
      <c r="I763" s="3"/>
      <c r="J763" s="3"/>
      <c r="K763" s="3"/>
      <c r="L763" s="145"/>
    </row>
    <row r="764" spans="1:12" ht="14.25">
      <c r="A764" s="3"/>
      <c r="B764" s="3"/>
      <c r="C764" s="3"/>
      <c r="D764" s="142"/>
      <c r="E764" s="3"/>
      <c r="F764" s="145"/>
      <c r="G764" s="145"/>
      <c r="H764" s="145"/>
      <c r="I764" s="3"/>
      <c r="J764" s="3"/>
      <c r="K764" s="3"/>
      <c r="L764" s="145"/>
    </row>
    <row r="765" spans="1:12" ht="14.25">
      <c r="A765" s="3"/>
      <c r="B765" s="3"/>
      <c r="C765" s="3"/>
      <c r="D765" s="142"/>
      <c r="E765" s="3"/>
      <c r="F765" s="145"/>
      <c r="G765" s="145"/>
      <c r="H765" s="145"/>
      <c r="I765" s="3"/>
      <c r="J765" s="3"/>
      <c r="K765" s="3"/>
      <c r="L765" s="145"/>
    </row>
    <row r="766" spans="1:12" ht="14.25">
      <c r="A766" s="3"/>
      <c r="B766" s="3"/>
      <c r="C766" s="3"/>
      <c r="D766" s="142"/>
      <c r="E766" s="3"/>
      <c r="F766" s="145"/>
      <c r="G766" s="145"/>
      <c r="H766" s="145"/>
      <c r="I766" s="3"/>
      <c r="J766" s="3"/>
      <c r="K766" s="3"/>
      <c r="L766" s="145"/>
    </row>
    <row r="767" spans="1:12" ht="14.25">
      <c r="A767" s="3"/>
      <c r="B767" s="3"/>
      <c r="C767" s="3"/>
      <c r="D767" s="142"/>
      <c r="E767" s="3"/>
      <c r="F767" s="145"/>
      <c r="G767" s="145"/>
      <c r="H767" s="145"/>
      <c r="I767" s="3"/>
      <c r="J767" s="3"/>
      <c r="K767" s="3"/>
      <c r="L767" s="145"/>
    </row>
    <row r="768" spans="1:12" ht="14.25">
      <c r="A768" s="3"/>
      <c r="B768" s="3"/>
      <c r="C768" s="3"/>
      <c r="D768" s="142"/>
      <c r="E768" s="3"/>
      <c r="F768" s="145"/>
      <c r="G768" s="145"/>
      <c r="H768" s="145"/>
      <c r="I768" s="3"/>
      <c r="J768" s="3"/>
      <c r="K768" s="3"/>
      <c r="L768" s="145"/>
    </row>
    <row r="769" spans="1:12" ht="14.25">
      <c r="A769" s="3"/>
      <c r="B769" s="3"/>
      <c r="C769" s="3"/>
      <c r="D769" s="142"/>
      <c r="E769" s="3"/>
      <c r="F769" s="145"/>
      <c r="G769" s="145"/>
      <c r="H769" s="145"/>
      <c r="I769" s="3"/>
      <c r="J769" s="3"/>
      <c r="K769" s="3"/>
      <c r="L769" s="145"/>
    </row>
    <row r="770" spans="1:12" ht="14.25">
      <c r="A770" s="3"/>
      <c r="B770" s="3"/>
      <c r="C770" s="3"/>
      <c r="D770" s="142"/>
      <c r="E770" s="3"/>
      <c r="F770" s="145"/>
      <c r="G770" s="145"/>
      <c r="H770" s="145"/>
      <c r="I770" s="3"/>
      <c r="J770" s="3"/>
      <c r="K770" s="3"/>
      <c r="L770" s="145"/>
    </row>
    <row r="771" spans="1:12" ht="14.25">
      <c r="A771" s="3"/>
      <c r="B771" s="3"/>
      <c r="C771" s="3"/>
      <c r="D771" s="142"/>
      <c r="E771" s="3"/>
      <c r="F771" s="145"/>
      <c r="G771" s="145"/>
      <c r="H771" s="145"/>
      <c r="I771" s="3"/>
      <c r="J771" s="3"/>
      <c r="K771" s="3"/>
      <c r="L771" s="145"/>
    </row>
    <row r="772" spans="1:12" ht="14.25">
      <c r="A772" s="3"/>
      <c r="B772" s="3"/>
      <c r="C772" s="3"/>
      <c r="D772" s="142"/>
      <c r="E772" s="3"/>
      <c r="F772" s="145"/>
      <c r="G772" s="145"/>
      <c r="H772" s="145"/>
      <c r="I772" s="3"/>
      <c r="J772" s="3"/>
      <c r="K772" s="3"/>
      <c r="L772" s="145"/>
    </row>
    <row r="773" spans="1:12" ht="14.25">
      <c r="A773" s="3"/>
      <c r="B773" s="3"/>
      <c r="C773" s="3"/>
      <c r="D773" s="142"/>
      <c r="E773" s="3"/>
      <c r="F773" s="145"/>
      <c r="G773" s="145"/>
      <c r="H773" s="145"/>
      <c r="I773" s="3"/>
      <c r="J773" s="3"/>
      <c r="K773" s="3"/>
      <c r="L773" s="145"/>
    </row>
    <row r="774" spans="1:12" ht="14.25">
      <c r="A774" s="3"/>
      <c r="B774" s="3"/>
      <c r="C774" s="3"/>
      <c r="D774" s="142"/>
      <c r="E774" s="3"/>
      <c r="F774" s="145"/>
      <c r="G774" s="145"/>
      <c r="H774" s="145"/>
      <c r="I774" s="3"/>
      <c r="J774" s="3"/>
      <c r="K774" s="3"/>
      <c r="L774" s="145"/>
    </row>
    <row r="775" spans="1:12" ht="14.25">
      <c r="A775" s="3"/>
      <c r="B775" s="3"/>
      <c r="C775" s="3"/>
      <c r="D775" s="142"/>
      <c r="E775" s="3"/>
      <c r="F775" s="145"/>
      <c r="G775" s="145"/>
      <c r="H775" s="145"/>
      <c r="I775" s="3"/>
      <c r="J775" s="3"/>
      <c r="K775" s="3"/>
      <c r="L775" s="145"/>
    </row>
    <row r="776" spans="1:12" ht="14.25">
      <c r="A776" s="3"/>
      <c r="B776" s="3"/>
      <c r="C776" s="3"/>
      <c r="D776" s="142"/>
      <c r="E776" s="3"/>
      <c r="F776" s="145"/>
      <c r="G776" s="145"/>
      <c r="H776" s="145"/>
      <c r="I776" s="3"/>
      <c r="J776" s="3"/>
      <c r="K776" s="3"/>
      <c r="L776" s="145"/>
    </row>
    <row r="777" spans="1:12" ht="14.25">
      <c r="A777" s="3"/>
      <c r="B777" s="3"/>
      <c r="C777" s="3"/>
      <c r="D777" s="142"/>
      <c r="E777" s="3"/>
      <c r="F777" s="145"/>
      <c r="G777" s="145"/>
      <c r="H777" s="145"/>
      <c r="I777" s="3"/>
      <c r="J777" s="3"/>
      <c r="K777" s="3"/>
      <c r="L777" s="145"/>
    </row>
    <row r="778" spans="1:12" ht="14.25">
      <c r="A778" s="3"/>
      <c r="B778" s="3"/>
      <c r="C778" s="3"/>
      <c r="D778" s="142"/>
      <c r="E778" s="3"/>
      <c r="F778" s="145"/>
      <c r="G778" s="145"/>
      <c r="H778" s="145"/>
      <c r="I778" s="3"/>
      <c r="J778" s="3"/>
      <c r="K778" s="3"/>
      <c r="L778" s="145"/>
    </row>
    <row r="779" spans="1:12" ht="14.25">
      <c r="A779" s="3"/>
      <c r="B779" s="3"/>
      <c r="C779" s="3"/>
      <c r="D779" s="142"/>
      <c r="E779" s="3"/>
      <c r="F779" s="145"/>
      <c r="G779" s="145"/>
      <c r="H779" s="145"/>
      <c r="I779" s="3"/>
      <c r="J779" s="3"/>
      <c r="K779" s="3"/>
      <c r="L779" s="145"/>
    </row>
    <row r="780" spans="1:12" ht="14.25">
      <c r="A780" s="3"/>
      <c r="B780" s="3"/>
      <c r="C780" s="3"/>
      <c r="D780" s="142"/>
      <c r="E780" s="3"/>
      <c r="F780" s="145"/>
      <c r="G780" s="145"/>
      <c r="H780" s="145"/>
      <c r="I780" s="3"/>
      <c r="J780" s="3"/>
      <c r="K780" s="3"/>
      <c r="L780" s="145"/>
    </row>
    <row r="781" spans="1:12" ht="14.25">
      <c r="A781" s="3"/>
      <c r="B781" s="3"/>
      <c r="C781" s="3"/>
      <c r="D781" s="142"/>
      <c r="E781" s="3"/>
      <c r="F781" s="145"/>
      <c r="G781" s="145"/>
      <c r="H781" s="145"/>
      <c r="I781" s="3"/>
      <c r="J781" s="3"/>
      <c r="K781" s="3"/>
      <c r="L781" s="145"/>
    </row>
    <row r="782" spans="1:12" ht="14.25">
      <c r="A782" s="3"/>
      <c r="B782" s="3"/>
      <c r="C782" s="3"/>
      <c r="D782" s="142"/>
      <c r="E782" s="3"/>
      <c r="F782" s="145"/>
      <c r="G782" s="145"/>
      <c r="H782" s="145"/>
      <c r="I782" s="3"/>
      <c r="J782" s="3"/>
      <c r="K782" s="3"/>
      <c r="L782" s="145"/>
    </row>
    <row r="783" spans="1:12" ht="14.25">
      <c r="A783" s="3"/>
      <c r="B783" s="3"/>
      <c r="C783" s="3"/>
      <c r="D783" s="142"/>
      <c r="E783" s="3"/>
      <c r="F783" s="145"/>
      <c r="G783" s="145"/>
      <c r="H783" s="145"/>
      <c r="I783" s="3"/>
      <c r="J783" s="3"/>
      <c r="K783" s="3"/>
      <c r="L783" s="145"/>
    </row>
    <row r="784" spans="1:12" ht="14.25">
      <c r="A784" s="3"/>
      <c r="B784" s="3"/>
      <c r="C784" s="3"/>
      <c r="D784" s="142"/>
      <c r="E784" s="3"/>
      <c r="F784" s="145"/>
      <c r="G784" s="145"/>
      <c r="H784" s="145"/>
      <c r="I784" s="3"/>
      <c r="J784" s="3"/>
      <c r="K784" s="3"/>
      <c r="L784" s="145"/>
    </row>
    <row r="785" spans="1:12" ht="14.25">
      <c r="A785" s="3"/>
      <c r="B785" s="3"/>
      <c r="C785" s="3"/>
      <c r="D785" s="142"/>
      <c r="E785" s="3"/>
      <c r="F785" s="145"/>
      <c r="G785" s="145"/>
      <c r="H785" s="145"/>
      <c r="I785" s="3"/>
      <c r="J785" s="3"/>
      <c r="K785" s="3"/>
      <c r="L785" s="145"/>
    </row>
    <row r="786" spans="1:12" ht="14.25">
      <c r="A786" s="3"/>
      <c r="B786" s="3"/>
      <c r="C786" s="3"/>
      <c r="D786" s="142"/>
      <c r="E786" s="3"/>
      <c r="F786" s="145"/>
      <c r="G786" s="145"/>
      <c r="H786" s="145"/>
      <c r="I786" s="3"/>
      <c r="J786" s="3"/>
      <c r="K786" s="3"/>
      <c r="L786" s="145"/>
    </row>
    <row r="787" spans="1:12" ht="14.25">
      <c r="A787" s="3"/>
      <c r="B787" s="3"/>
      <c r="C787" s="3"/>
      <c r="D787" s="142"/>
      <c r="E787" s="3"/>
      <c r="F787" s="145"/>
      <c r="G787" s="145"/>
      <c r="H787" s="145"/>
      <c r="I787" s="3"/>
      <c r="J787" s="3"/>
      <c r="K787" s="3"/>
      <c r="L787" s="145"/>
    </row>
    <row r="788" spans="1:12" ht="14.25">
      <c r="A788" s="3"/>
      <c r="B788" s="3"/>
      <c r="C788" s="3"/>
      <c r="D788" s="142"/>
      <c r="E788" s="3"/>
      <c r="F788" s="145"/>
      <c r="G788" s="145"/>
      <c r="H788" s="145"/>
      <c r="I788" s="3"/>
      <c r="J788" s="3"/>
      <c r="K788" s="3"/>
      <c r="L788" s="145"/>
    </row>
    <row r="789" spans="1:12" ht="14.25">
      <c r="A789" s="3"/>
      <c r="B789" s="3"/>
      <c r="C789" s="3"/>
      <c r="D789" s="142"/>
      <c r="E789" s="3"/>
      <c r="F789" s="145"/>
      <c r="G789" s="145"/>
      <c r="H789" s="145"/>
      <c r="I789" s="3"/>
      <c r="J789" s="3"/>
      <c r="K789" s="3"/>
      <c r="L789" s="145"/>
    </row>
    <row r="790" spans="1:12" ht="14.25">
      <c r="A790" s="3"/>
      <c r="B790" s="3"/>
      <c r="C790" s="3"/>
      <c r="D790" s="142"/>
      <c r="E790" s="3"/>
      <c r="F790" s="145"/>
      <c r="G790" s="145"/>
      <c r="H790" s="145"/>
      <c r="I790" s="3"/>
      <c r="J790" s="3"/>
      <c r="K790" s="3"/>
      <c r="L790" s="145"/>
    </row>
    <row r="791" spans="1:12" ht="14.25">
      <c r="A791" s="3"/>
      <c r="B791" s="3"/>
      <c r="C791" s="3"/>
      <c r="D791" s="142"/>
      <c r="E791" s="3"/>
      <c r="F791" s="145"/>
      <c r="G791" s="145"/>
      <c r="H791" s="145"/>
      <c r="I791" s="3"/>
      <c r="J791" s="3"/>
      <c r="K791" s="3"/>
      <c r="L791" s="145"/>
    </row>
    <row r="792" spans="1:12" ht="14.25">
      <c r="A792" s="3"/>
      <c r="B792" s="3"/>
      <c r="C792" s="3"/>
      <c r="D792" s="142"/>
      <c r="E792" s="3"/>
      <c r="F792" s="145"/>
      <c r="G792" s="145"/>
      <c r="H792" s="145"/>
      <c r="I792" s="3"/>
      <c r="J792" s="3"/>
      <c r="K792" s="3"/>
      <c r="L792" s="145"/>
    </row>
    <row r="793" spans="1:12" ht="14.25">
      <c r="A793" s="3"/>
      <c r="B793" s="3"/>
      <c r="C793" s="3"/>
      <c r="D793" s="142"/>
      <c r="E793" s="3"/>
      <c r="F793" s="145"/>
      <c r="G793" s="145"/>
      <c r="H793" s="145"/>
      <c r="I793" s="3"/>
      <c r="J793" s="3"/>
      <c r="K793" s="3"/>
      <c r="L793" s="145"/>
    </row>
    <row r="794" spans="1:12" ht="14.25">
      <c r="A794" s="3"/>
      <c r="B794" s="3"/>
      <c r="C794" s="3"/>
      <c r="D794" s="142"/>
      <c r="E794" s="3"/>
      <c r="F794" s="145"/>
      <c r="G794" s="145"/>
      <c r="H794" s="145"/>
      <c r="I794" s="3"/>
      <c r="J794" s="3"/>
      <c r="K794" s="3"/>
      <c r="L794" s="145"/>
    </row>
    <row r="795" spans="1:12" ht="14.25">
      <c r="A795" s="3"/>
      <c r="B795" s="3"/>
      <c r="C795" s="3"/>
      <c r="D795" s="142"/>
      <c r="E795" s="3"/>
      <c r="F795" s="145"/>
      <c r="G795" s="145"/>
      <c r="H795" s="145"/>
      <c r="I795" s="3"/>
      <c r="J795" s="3"/>
      <c r="K795" s="3"/>
      <c r="L795" s="145"/>
    </row>
    <row r="796" spans="1:12" ht="14.25">
      <c r="A796" s="3"/>
      <c r="B796" s="3"/>
      <c r="C796" s="3"/>
      <c r="D796" s="142"/>
      <c r="E796" s="3"/>
      <c r="F796" s="145"/>
      <c r="G796" s="145"/>
      <c r="H796" s="145"/>
      <c r="I796" s="3"/>
      <c r="J796" s="3"/>
      <c r="K796" s="3"/>
      <c r="L796" s="145"/>
    </row>
    <row r="797" spans="1:12" ht="14.25">
      <c r="A797" s="3"/>
      <c r="B797" s="3"/>
      <c r="C797" s="3"/>
      <c r="D797" s="142"/>
      <c r="E797" s="3"/>
      <c r="F797" s="145"/>
      <c r="G797" s="145"/>
      <c r="H797" s="145"/>
      <c r="I797" s="3"/>
      <c r="J797" s="3"/>
      <c r="K797" s="3"/>
      <c r="L797" s="145"/>
    </row>
    <row r="798" spans="1:12" ht="14.25">
      <c r="A798" s="3"/>
      <c r="B798" s="3"/>
      <c r="C798" s="3"/>
      <c r="D798" s="142"/>
      <c r="E798" s="3"/>
      <c r="F798" s="145"/>
      <c r="G798" s="145"/>
      <c r="H798" s="145"/>
      <c r="I798" s="3"/>
      <c r="J798" s="3"/>
      <c r="K798" s="3"/>
      <c r="L798" s="145"/>
    </row>
    <row r="799" spans="1:12" ht="14.25">
      <c r="A799" s="3"/>
      <c r="B799" s="3"/>
      <c r="C799" s="3"/>
      <c r="D799" s="142"/>
      <c r="E799" s="3"/>
      <c r="F799" s="145"/>
      <c r="G799" s="145"/>
      <c r="H799" s="145"/>
      <c r="I799" s="3"/>
      <c r="J799" s="3"/>
      <c r="K799" s="3"/>
      <c r="L799" s="145"/>
    </row>
    <row r="800" spans="1:12" ht="14.25">
      <c r="A800" s="3"/>
      <c r="B800" s="3"/>
      <c r="C800" s="3"/>
      <c r="D800" s="142"/>
      <c r="E800" s="3"/>
      <c r="F800" s="145"/>
      <c r="G800" s="145"/>
      <c r="H800" s="145"/>
      <c r="I800" s="3"/>
      <c r="J800" s="3"/>
      <c r="K800" s="3"/>
      <c r="L800" s="145"/>
    </row>
    <row r="801" spans="1:12" ht="14.25">
      <c r="A801" s="3"/>
      <c r="B801" s="3"/>
      <c r="C801" s="3"/>
      <c r="D801" s="142"/>
      <c r="E801" s="3"/>
      <c r="F801" s="145"/>
      <c r="G801" s="145"/>
      <c r="H801" s="145"/>
      <c r="I801" s="3"/>
      <c r="J801" s="3"/>
      <c r="K801" s="3"/>
      <c r="L801" s="145"/>
    </row>
    <row r="802" spans="1:12" ht="14.25">
      <c r="A802" s="3"/>
      <c r="B802" s="3"/>
      <c r="C802" s="3"/>
      <c r="D802" s="142"/>
      <c r="E802" s="3"/>
      <c r="F802" s="145"/>
      <c r="G802" s="145"/>
      <c r="H802" s="145"/>
      <c r="I802" s="3"/>
      <c r="J802" s="3"/>
      <c r="K802" s="3"/>
      <c r="L802" s="145"/>
    </row>
    <row r="803" spans="1:12" ht="14.25">
      <c r="A803" s="3"/>
      <c r="B803" s="3"/>
      <c r="C803" s="3"/>
      <c r="D803" s="142"/>
      <c r="E803" s="3"/>
      <c r="F803" s="145"/>
      <c r="G803" s="145"/>
      <c r="H803" s="145"/>
      <c r="I803" s="3"/>
      <c r="J803" s="3"/>
      <c r="K803" s="3"/>
      <c r="L803" s="145"/>
    </row>
    <row r="804" spans="1:12" ht="14.25">
      <c r="A804" s="3"/>
      <c r="B804" s="3"/>
      <c r="C804" s="3"/>
      <c r="D804" s="142"/>
      <c r="E804" s="3"/>
      <c r="F804" s="145"/>
      <c r="G804" s="145"/>
      <c r="H804" s="145"/>
      <c r="I804" s="3"/>
      <c r="J804" s="3"/>
      <c r="K804" s="3"/>
      <c r="L804" s="145"/>
    </row>
    <row r="805" spans="1:12" ht="14.25">
      <c r="A805" s="3"/>
      <c r="B805" s="3"/>
      <c r="C805" s="3"/>
      <c r="D805" s="142"/>
      <c r="E805" s="3"/>
      <c r="F805" s="145"/>
      <c r="G805" s="145"/>
      <c r="H805" s="145"/>
      <c r="I805" s="3"/>
      <c r="J805" s="3"/>
      <c r="K805" s="3"/>
      <c r="L805" s="145"/>
    </row>
    <row r="806" spans="1:12" ht="14.25">
      <c r="A806" s="3"/>
      <c r="B806" s="3"/>
      <c r="C806" s="3"/>
      <c r="D806" s="142"/>
      <c r="E806" s="3"/>
      <c r="F806" s="145"/>
      <c r="G806" s="145"/>
      <c r="H806" s="145"/>
      <c r="I806" s="3"/>
      <c r="J806" s="3"/>
      <c r="K806" s="3"/>
      <c r="L806" s="145"/>
    </row>
    <row r="807" spans="1:12" ht="14.25">
      <c r="A807" s="3"/>
      <c r="B807" s="3"/>
      <c r="C807" s="3"/>
      <c r="D807" s="142"/>
      <c r="E807" s="3"/>
      <c r="F807" s="145"/>
      <c r="G807" s="145"/>
      <c r="H807" s="145"/>
      <c r="I807" s="3"/>
      <c r="J807" s="3"/>
      <c r="K807" s="3"/>
      <c r="L807" s="145"/>
    </row>
    <row r="808" spans="1:12" ht="14.25">
      <c r="A808" s="3"/>
      <c r="B808" s="3"/>
      <c r="C808" s="3"/>
      <c r="D808" s="142"/>
      <c r="E808" s="3"/>
      <c r="F808" s="145"/>
      <c r="G808" s="145"/>
      <c r="H808" s="145"/>
      <c r="I808" s="3"/>
      <c r="J808" s="3"/>
      <c r="K808" s="3"/>
      <c r="L808" s="145"/>
    </row>
    <row r="809" spans="1:12" ht="14.25">
      <c r="A809" s="3"/>
      <c r="B809" s="3"/>
      <c r="C809" s="3"/>
      <c r="D809" s="142"/>
      <c r="E809" s="3"/>
      <c r="F809" s="145"/>
      <c r="G809" s="145"/>
      <c r="H809" s="145"/>
      <c r="I809" s="3"/>
      <c r="J809" s="3"/>
      <c r="K809" s="3"/>
      <c r="L809" s="145"/>
    </row>
    <row r="810" spans="1:12" ht="14.25">
      <c r="A810" s="3"/>
      <c r="B810" s="3"/>
      <c r="C810" s="3"/>
      <c r="D810" s="142"/>
      <c r="E810" s="3"/>
      <c r="F810" s="145"/>
      <c r="G810" s="145"/>
      <c r="H810" s="145"/>
      <c r="I810" s="3"/>
      <c r="J810" s="3"/>
      <c r="K810" s="3"/>
      <c r="L810" s="145"/>
    </row>
    <row r="811" spans="1:12" ht="14.25">
      <c r="A811" s="3"/>
      <c r="B811" s="3"/>
      <c r="C811" s="3"/>
      <c r="D811" s="142"/>
      <c r="E811" s="3"/>
      <c r="F811" s="145"/>
      <c r="G811" s="145"/>
      <c r="H811" s="145"/>
      <c r="I811" s="3"/>
      <c r="J811" s="3"/>
      <c r="K811" s="3"/>
      <c r="L811" s="145"/>
    </row>
    <row r="812" spans="1:12" ht="14.25">
      <c r="A812" s="3"/>
      <c r="B812" s="3"/>
      <c r="C812" s="3"/>
      <c r="D812" s="142"/>
      <c r="E812" s="3"/>
      <c r="F812" s="145"/>
      <c r="G812" s="145"/>
      <c r="H812" s="145"/>
      <c r="I812" s="3"/>
      <c r="J812" s="3"/>
      <c r="K812" s="3"/>
      <c r="L812" s="145"/>
    </row>
    <row r="813" spans="1:12" ht="14.25">
      <c r="A813" s="3"/>
      <c r="B813" s="3"/>
      <c r="C813" s="3"/>
      <c r="D813" s="142"/>
      <c r="E813" s="3"/>
      <c r="F813" s="145"/>
      <c r="G813" s="145"/>
      <c r="H813" s="145"/>
      <c r="I813" s="3"/>
      <c r="J813" s="3"/>
      <c r="K813" s="3"/>
      <c r="L813" s="145"/>
    </row>
    <row r="814" spans="1:12" ht="14.25">
      <c r="A814" s="3"/>
      <c r="B814" s="3"/>
      <c r="C814" s="3"/>
      <c r="D814" s="142"/>
      <c r="E814" s="3"/>
      <c r="F814" s="145"/>
      <c r="G814" s="145"/>
      <c r="H814" s="145"/>
      <c r="I814" s="3"/>
      <c r="J814" s="3"/>
      <c r="K814" s="3"/>
      <c r="L814" s="145"/>
    </row>
    <row r="815" spans="1:12" ht="14.25">
      <c r="A815" s="3"/>
      <c r="B815" s="3"/>
      <c r="C815" s="3"/>
      <c r="D815" s="142"/>
      <c r="E815" s="3"/>
      <c r="F815" s="145"/>
      <c r="G815" s="145"/>
      <c r="H815" s="145"/>
      <c r="I815" s="3"/>
      <c r="J815" s="3"/>
      <c r="K815" s="3"/>
      <c r="L815" s="145"/>
    </row>
    <row r="816" spans="1:12" ht="14.25">
      <c r="A816" s="3"/>
      <c r="B816" s="3"/>
      <c r="C816" s="3"/>
      <c r="D816" s="142"/>
      <c r="E816" s="3"/>
      <c r="F816" s="145"/>
      <c r="G816" s="145"/>
      <c r="H816" s="145"/>
      <c r="I816" s="3"/>
      <c r="J816" s="3"/>
      <c r="K816" s="3"/>
      <c r="L816" s="145"/>
    </row>
    <row r="817" spans="1:12" ht="14.25">
      <c r="A817" s="3"/>
      <c r="B817" s="3"/>
      <c r="C817" s="3"/>
      <c r="D817" s="142"/>
      <c r="E817" s="3"/>
      <c r="F817" s="145"/>
      <c r="G817" s="145"/>
      <c r="H817" s="145"/>
      <c r="I817" s="3"/>
      <c r="J817" s="3"/>
      <c r="K817" s="3"/>
      <c r="L817" s="145"/>
    </row>
    <row r="818" spans="1:12" ht="14.25">
      <c r="A818" s="3"/>
      <c r="B818" s="3"/>
      <c r="C818" s="3"/>
      <c r="D818" s="142"/>
      <c r="E818" s="3"/>
      <c r="F818" s="145"/>
      <c r="G818" s="145"/>
      <c r="H818" s="145"/>
      <c r="I818" s="3"/>
      <c r="J818" s="3"/>
      <c r="K818" s="3"/>
      <c r="L818" s="145"/>
    </row>
    <row r="819" spans="1:12" ht="14.25">
      <c r="A819" s="3"/>
      <c r="B819" s="3"/>
      <c r="C819" s="3"/>
      <c r="D819" s="142"/>
      <c r="E819" s="3"/>
      <c r="F819" s="145"/>
      <c r="G819" s="145"/>
      <c r="H819" s="145"/>
      <c r="I819" s="3"/>
      <c r="J819" s="3"/>
      <c r="K819" s="3"/>
      <c r="L819" s="145"/>
    </row>
    <row r="820" spans="1:12" ht="14.25">
      <c r="A820" s="3"/>
      <c r="B820" s="3"/>
      <c r="C820" s="3"/>
      <c r="D820" s="142"/>
      <c r="E820" s="3"/>
      <c r="F820" s="145"/>
      <c r="G820" s="145"/>
      <c r="H820" s="145"/>
      <c r="I820" s="3"/>
      <c r="J820" s="3"/>
      <c r="K820" s="3"/>
      <c r="L820" s="145"/>
    </row>
    <row r="821" spans="1:12" ht="14.25">
      <c r="A821" s="3"/>
      <c r="B821" s="3"/>
      <c r="C821" s="3"/>
      <c r="D821" s="142"/>
      <c r="E821" s="3"/>
      <c r="F821" s="145"/>
      <c r="G821" s="145"/>
      <c r="H821" s="145"/>
      <c r="I821" s="3"/>
      <c r="J821" s="3"/>
      <c r="K821" s="3"/>
      <c r="L821" s="145"/>
    </row>
    <row r="822" spans="1:12" ht="14.25">
      <c r="A822" s="3"/>
      <c r="B822" s="3"/>
      <c r="C822" s="3"/>
      <c r="D822" s="142"/>
      <c r="E822" s="3"/>
      <c r="F822" s="145"/>
      <c r="G822" s="145"/>
      <c r="H822" s="145"/>
      <c r="I822" s="3"/>
      <c r="J822" s="3"/>
      <c r="K822" s="3"/>
      <c r="L822" s="145"/>
    </row>
    <row r="823" spans="1:12" ht="14.25">
      <c r="A823" s="3"/>
      <c r="B823" s="3"/>
      <c r="C823" s="3"/>
      <c r="D823" s="142"/>
      <c r="E823" s="3"/>
      <c r="F823" s="145"/>
      <c r="G823" s="145"/>
      <c r="H823" s="145"/>
      <c r="I823" s="3"/>
      <c r="J823" s="3"/>
      <c r="K823" s="3"/>
      <c r="L823" s="145"/>
    </row>
    <row r="824" spans="1:12" ht="14.25">
      <c r="A824" s="3"/>
      <c r="B824" s="3"/>
      <c r="C824" s="3"/>
      <c r="D824" s="142"/>
      <c r="E824" s="3"/>
      <c r="F824" s="145"/>
      <c r="G824" s="145"/>
      <c r="H824" s="145"/>
      <c r="I824" s="3"/>
      <c r="J824" s="3"/>
      <c r="K824" s="3"/>
      <c r="L824" s="145"/>
    </row>
    <row r="825" spans="1:12" ht="14.25">
      <c r="A825" s="3"/>
      <c r="B825" s="3"/>
      <c r="C825" s="3"/>
      <c r="D825" s="142"/>
      <c r="E825" s="3"/>
      <c r="F825" s="145"/>
      <c r="G825" s="145"/>
      <c r="H825" s="145"/>
      <c r="I825" s="3"/>
      <c r="J825" s="3"/>
      <c r="K825" s="3"/>
      <c r="L825" s="145"/>
    </row>
    <row r="826" spans="1:12" ht="14.25">
      <c r="A826" s="3"/>
      <c r="B826" s="3"/>
      <c r="C826" s="3"/>
      <c r="D826" s="142"/>
      <c r="E826" s="3"/>
      <c r="F826" s="145"/>
      <c r="G826" s="145"/>
      <c r="H826" s="145"/>
      <c r="I826" s="3"/>
      <c r="J826" s="3"/>
      <c r="K826" s="3"/>
      <c r="L826" s="145"/>
    </row>
    <row r="827" spans="1:12" ht="14.25">
      <c r="A827" s="3"/>
      <c r="B827" s="3"/>
      <c r="C827" s="3"/>
      <c r="D827" s="142"/>
      <c r="E827" s="3"/>
      <c r="F827" s="145"/>
      <c r="G827" s="145"/>
      <c r="H827" s="145"/>
      <c r="I827" s="3"/>
      <c r="J827" s="3"/>
      <c r="K827" s="3"/>
      <c r="L827" s="145"/>
    </row>
    <row r="828" spans="1:12" ht="14.25">
      <c r="A828" s="3"/>
      <c r="B828" s="3"/>
      <c r="C828" s="3"/>
      <c r="D828" s="142"/>
      <c r="E828" s="3"/>
      <c r="F828" s="145"/>
      <c r="G828" s="145"/>
      <c r="H828" s="145"/>
      <c r="I828" s="3"/>
      <c r="J828" s="3"/>
      <c r="K828" s="3"/>
      <c r="L828" s="145"/>
    </row>
    <row r="829" spans="1:12" ht="14.25">
      <c r="A829" s="3"/>
      <c r="B829" s="3"/>
      <c r="C829" s="3"/>
      <c r="D829" s="142"/>
      <c r="E829" s="3"/>
      <c r="F829" s="145"/>
      <c r="G829" s="145"/>
      <c r="H829" s="145"/>
      <c r="I829" s="3"/>
      <c r="J829" s="3"/>
      <c r="K829" s="3"/>
      <c r="L829" s="145"/>
    </row>
    <row r="830" spans="1:12" ht="14.25">
      <c r="A830" s="3"/>
      <c r="B830" s="3"/>
      <c r="C830" s="3"/>
      <c r="D830" s="142"/>
      <c r="E830" s="3"/>
      <c r="F830" s="145"/>
      <c r="G830" s="145"/>
      <c r="H830" s="145"/>
      <c r="I830" s="3"/>
      <c r="J830" s="3"/>
      <c r="K830" s="3"/>
      <c r="L830" s="145"/>
    </row>
    <row r="831" spans="1:12" ht="14.25">
      <c r="A831" s="3"/>
      <c r="B831" s="3"/>
      <c r="C831" s="3"/>
      <c r="D831" s="142"/>
      <c r="E831" s="3"/>
      <c r="F831" s="145"/>
      <c r="G831" s="145"/>
      <c r="H831" s="145"/>
      <c r="I831" s="3"/>
      <c r="J831" s="3"/>
      <c r="K831" s="3"/>
      <c r="L831" s="145"/>
    </row>
    <row r="832" spans="1:12" ht="14.25">
      <c r="A832" s="3"/>
      <c r="B832" s="3"/>
      <c r="C832" s="3"/>
      <c r="D832" s="142"/>
      <c r="E832" s="3"/>
      <c r="F832" s="145"/>
      <c r="G832" s="145"/>
      <c r="H832" s="145"/>
      <c r="I832" s="3"/>
      <c r="J832" s="3"/>
      <c r="K832" s="3"/>
      <c r="L832" s="145"/>
    </row>
    <row r="833" spans="1:12" ht="14.25">
      <c r="A833" s="3"/>
      <c r="B833" s="3"/>
      <c r="C833" s="3"/>
      <c r="D833" s="142"/>
      <c r="E833" s="3"/>
      <c r="F833" s="145"/>
      <c r="G833" s="145"/>
      <c r="H833" s="145"/>
      <c r="I833" s="3"/>
      <c r="J833" s="3"/>
      <c r="K833" s="3"/>
      <c r="L833" s="145"/>
    </row>
    <row r="834" spans="1:12" ht="14.25">
      <c r="A834" s="3"/>
      <c r="B834" s="3"/>
      <c r="C834" s="3"/>
      <c r="D834" s="142"/>
      <c r="E834" s="3"/>
      <c r="F834" s="145"/>
      <c r="G834" s="145"/>
      <c r="H834" s="145"/>
      <c r="I834" s="3"/>
      <c r="J834" s="3"/>
      <c r="K834" s="3"/>
      <c r="L834" s="145"/>
    </row>
    <row r="835" spans="1:12" ht="14.25">
      <c r="A835" s="3"/>
      <c r="B835" s="3"/>
      <c r="C835" s="3"/>
      <c r="D835" s="142"/>
      <c r="E835" s="3"/>
      <c r="F835" s="145"/>
      <c r="G835" s="145"/>
      <c r="H835" s="145"/>
      <c r="I835" s="3"/>
      <c r="J835" s="3"/>
      <c r="K835" s="3"/>
      <c r="L835" s="145"/>
    </row>
    <row r="836" spans="1:12" ht="14.25">
      <c r="A836" s="3"/>
      <c r="B836" s="3"/>
      <c r="C836" s="3"/>
      <c r="D836" s="142"/>
      <c r="E836" s="3"/>
      <c r="F836" s="145"/>
      <c r="G836" s="145"/>
      <c r="H836" s="145"/>
      <c r="I836" s="3"/>
      <c r="J836" s="3"/>
      <c r="K836" s="3"/>
      <c r="L836" s="145"/>
    </row>
    <row r="837" spans="1:12" ht="14.25">
      <c r="A837" s="3"/>
      <c r="B837" s="3"/>
      <c r="C837" s="3"/>
      <c r="D837" s="142"/>
      <c r="E837" s="3"/>
      <c r="F837" s="145"/>
      <c r="G837" s="145"/>
      <c r="H837" s="145"/>
      <c r="I837" s="3"/>
      <c r="J837" s="3"/>
      <c r="K837" s="3"/>
      <c r="L837" s="145"/>
    </row>
    <row r="838" spans="1:12" ht="14.25">
      <c r="A838" s="3"/>
      <c r="B838" s="3"/>
      <c r="C838" s="3"/>
      <c r="D838" s="142"/>
      <c r="E838" s="3"/>
      <c r="F838" s="145"/>
      <c r="G838" s="145"/>
      <c r="H838" s="145"/>
      <c r="I838" s="3"/>
      <c r="J838" s="3"/>
      <c r="K838" s="3"/>
      <c r="L838" s="145"/>
    </row>
    <row r="839" spans="1:12" ht="14.25">
      <c r="A839" s="3"/>
      <c r="B839" s="3"/>
      <c r="C839" s="3"/>
      <c r="D839" s="142"/>
      <c r="E839" s="3"/>
      <c r="F839" s="145"/>
      <c r="G839" s="145"/>
      <c r="H839" s="145"/>
      <c r="I839" s="3"/>
      <c r="J839" s="3"/>
      <c r="K839" s="3"/>
      <c r="L839" s="145"/>
    </row>
    <row r="840" spans="1:12" ht="14.25">
      <c r="A840" s="3"/>
      <c r="B840" s="3"/>
      <c r="C840" s="3"/>
      <c r="D840" s="142"/>
      <c r="E840" s="3"/>
      <c r="F840" s="145"/>
      <c r="G840" s="145"/>
      <c r="H840" s="145"/>
      <c r="I840" s="3"/>
      <c r="J840" s="3"/>
      <c r="K840" s="3"/>
      <c r="L840" s="145"/>
    </row>
    <row r="841" spans="1:12" ht="14.25">
      <c r="A841" s="3"/>
      <c r="B841" s="3"/>
      <c r="C841" s="3"/>
      <c r="D841" s="142"/>
      <c r="E841" s="3"/>
      <c r="F841" s="145"/>
      <c r="G841" s="145"/>
      <c r="H841" s="145"/>
      <c r="I841" s="3"/>
      <c r="J841" s="3"/>
      <c r="K841" s="3"/>
      <c r="L841" s="145"/>
    </row>
    <row r="842" spans="1:12" ht="14.25">
      <c r="A842" s="3"/>
      <c r="B842" s="3"/>
      <c r="C842" s="3"/>
      <c r="D842" s="142"/>
      <c r="E842" s="3"/>
      <c r="F842" s="145"/>
      <c r="G842" s="145"/>
      <c r="H842" s="145"/>
      <c r="I842" s="3"/>
      <c r="J842" s="3"/>
      <c r="K842" s="3"/>
      <c r="L842" s="145"/>
    </row>
    <row r="843" spans="1:12" ht="14.25">
      <c r="A843" s="3"/>
      <c r="B843" s="3"/>
      <c r="C843" s="3"/>
      <c r="D843" s="142"/>
      <c r="E843" s="3"/>
      <c r="F843" s="145"/>
      <c r="G843" s="145"/>
      <c r="H843" s="145"/>
      <c r="I843" s="3"/>
      <c r="J843" s="3"/>
      <c r="K843" s="3"/>
      <c r="L843" s="145"/>
    </row>
    <row r="844" spans="1:12" ht="14.25">
      <c r="A844" s="3"/>
      <c r="B844" s="3"/>
      <c r="C844" s="3"/>
      <c r="D844" s="142"/>
      <c r="E844" s="3"/>
      <c r="F844" s="145"/>
      <c r="G844" s="145"/>
      <c r="H844" s="145"/>
      <c r="I844" s="3"/>
      <c r="J844" s="3"/>
      <c r="K844" s="3"/>
      <c r="L844" s="145"/>
    </row>
    <row r="845" spans="1:12" ht="14.25">
      <c r="A845" s="3"/>
      <c r="B845" s="3"/>
      <c r="C845" s="3"/>
      <c r="D845" s="142"/>
      <c r="E845" s="3"/>
      <c r="F845" s="145"/>
      <c r="G845" s="145"/>
      <c r="H845" s="145"/>
      <c r="I845" s="3"/>
      <c r="J845" s="3"/>
      <c r="K845" s="3"/>
      <c r="L845" s="145"/>
    </row>
    <row r="846" spans="1:12" ht="14.25">
      <c r="A846" s="3"/>
      <c r="B846" s="3"/>
      <c r="C846" s="3"/>
      <c r="D846" s="142"/>
      <c r="E846" s="3"/>
      <c r="F846" s="145"/>
      <c r="G846" s="145"/>
      <c r="H846" s="145"/>
      <c r="I846" s="3"/>
      <c r="J846" s="3"/>
      <c r="K846" s="3"/>
      <c r="L846" s="145"/>
    </row>
    <row r="847" spans="1:12" ht="14.25">
      <c r="A847" s="3"/>
      <c r="B847" s="3"/>
      <c r="C847" s="3"/>
      <c r="D847" s="142"/>
      <c r="E847" s="3"/>
      <c r="F847" s="145"/>
      <c r="G847" s="145"/>
      <c r="H847" s="145"/>
      <c r="I847" s="3"/>
      <c r="J847" s="3"/>
      <c r="K847" s="3"/>
      <c r="L847" s="145"/>
    </row>
    <row r="848" spans="1:12" ht="14.25">
      <c r="A848" s="3"/>
      <c r="B848" s="3"/>
      <c r="C848" s="3"/>
      <c r="D848" s="142"/>
      <c r="E848" s="3"/>
      <c r="F848" s="145"/>
      <c r="G848" s="145"/>
      <c r="H848" s="145"/>
      <c r="I848" s="3"/>
      <c r="J848" s="3"/>
      <c r="K848" s="3"/>
      <c r="L848" s="145"/>
    </row>
    <row r="849" spans="1:12" ht="14.25">
      <c r="A849" s="3"/>
      <c r="B849" s="3"/>
      <c r="C849" s="3"/>
      <c r="D849" s="142"/>
      <c r="E849" s="3"/>
      <c r="F849" s="145"/>
      <c r="G849" s="145"/>
      <c r="H849" s="145"/>
      <c r="I849" s="3"/>
      <c r="J849" s="3"/>
      <c r="K849" s="3"/>
      <c r="L849" s="145"/>
    </row>
    <row r="850" spans="1:12" ht="14.25">
      <c r="A850" s="3"/>
      <c r="B850" s="3"/>
      <c r="C850" s="3"/>
      <c r="D850" s="142"/>
      <c r="E850" s="3"/>
      <c r="F850" s="145"/>
      <c r="G850" s="145"/>
      <c r="H850" s="145"/>
      <c r="I850" s="3"/>
      <c r="J850" s="3"/>
      <c r="K850" s="3"/>
      <c r="L850" s="145"/>
    </row>
    <row r="851" spans="1:12" ht="14.25">
      <c r="A851" s="3"/>
      <c r="B851" s="3"/>
      <c r="C851" s="3"/>
      <c r="D851" s="142"/>
      <c r="E851" s="3"/>
      <c r="F851" s="145"/>
      <c r="G851" s="145"/>
      <c r="H851" s="145"/>
      <c r="I851" s="3"/>
      <c r="J851" s="3"/>
      <c r="K851" s="3"/>
      <c r="L851" s="145"/>
    </row>
    <row r="852" spans="1:12" ht="14.25">
      <c r="A852" s="3"/>
      <c r="B852" s="3"/>
      <c r="C852" s="3"/>
      <c r="D852" s="142"/>
      <c r="E852" s="3"/>
      <c r="F852" s="145"/>
      <c r="G852" s="145"/>
      <c r="H852" s="145"/>
      <c r="I852" s="3"/>
      <c r="J852" s="3"/>
      <c r="K852" s="3"/>
      <c r="L852" s="145"/>
    </row>
    <row r="853" spans="1:12" ht="14.25">
      <c r="A853" s="3"/>
      <c r="B853" s="3"/>
      <c r="C853" s="3"/>
      <c r="D853" s="142"/>
      <c r="E853" s="3"/>
      <c r="F853" s="145"/>
      <c r="G853" s="145"/>
      <c r="H853" s="145"/>
      <c r="I853" s="3"/>
      <c r="J853" s="3"/>
      <c r="K853" s="3"/>
      <c r="L853" s="145"/>
    </row>
    <row r="854" spans="1:12" ht="14.25">
      <c r="A854" s="3"/>
      <c r="B854" s="3"/>
      <c r="C854" s="3"/>
      <c r="D854" s="142"/>
      <c r="E854" s="3"/>
      <c r="F854" s="145"/>
      <c r="G854" s="145"/>
      <c r="H854" s="145"/>
      <c r="I854" s="3"/>
      <c r="J854" s="3"/>
      <c r="K854" s="3"/>
      <c r="L854" s="145"/>
    </row>
    <row r="855" spans="1:12" ht="14.25">
      <c r="A855" s="3"/>
      <c r="B855" s="3"/>
      <c r="C855" s="3"/>
      <c r="D855" s="142"/>
      <c r="E855" s="3"/>
      <c r="F855" s="145"/>
      <c r="G855" s="145"/>
      <c r="H855" s="145"/>
      <c r="I855" s="3"/>
      <c r="J855" s="3"/>
      <c r="K855" s="3"/>
      <c r="L855" s="145"/>
    </row>
    <row r="856" spans="1:12" ht="14.25">
      <c r="A856" s="3"/>
      <c r="B856" s="3"/>
      <c r="C856" s="3"/>
      <c r="D856" s="142"/>
      <c r="E856" s="3"/>
      <c r="F856" s="145"/>
      <c r="G856" s="145"/>
      <c r="H856" s="145"/>
      <c r="I856" s="3"/>
      <c r="J856" s="3"/>
      <c r="K856" s="3"/>
      <c r="L856" s="145"/>
    </row>
    <row r="857" spans="1:12" ht="14.25">
      <c r="A857" s="3"/>
      <c r="B857" s="3"/>
      <c r="C857" s="3"/>
      <c r="D857" s="142"/>
      <c r="E857" s="3"/>
      <c r="F857" s="145"/>
      <c r="G857" s="145"/>
      <c r="H857" s="145"/>
      <c r="I857" s="3"/>
      <c r="J857" s="3"/>
      <c r="K857" s="3"/>
      <c r="L857" s="145"/>
    </row>
    <row r="858" spans="1:12" ht="14.25">
      <c r="A858" s="3"/>
      <c r="B858" s="3"/>
      <c r="C858" s="3"/>
      <c r="D858" s="142"/>
      <c r="E858" s="3"/>
      <c r="F858" s="145"/>
      <c r="G858" s="145"/>
      <c r="H858" s="145"/>
      <c r="I858" s="3"/>
      <c r="J858" s="3"/>
      <c r="K858" s="3"/>
      <c r="L858" s="145"/>
    </row>
    <row r="859" spans="1:12" ht="14.25">
      <c r="A859" s="3"/>
      <c r="B859" s="3"/>
      <c r="C859" s="3"/>
      <c r="D859" s="142"/>
      <c r="E859" s="3"/>
      <c r="F859" s="145"/>
      <c r="G859" s="145"/>
      <c r="H859" s="145"/>
      <c r="I859" s="3"/>
      <c r="J859" s="3"/>
      <c r="K859" s="3"/>
      <c r="L859" s="145"/>
    </row>
    <row r="860" spans="1:12" ht="14.25">
      <c r="A860" s="3"/>
      <c r="B860" s="3"/>
      <c r="C860" s="3"/>
      <c r="D860" s="142"/>
      <c r="E860" s="3"/>
      <c r="F860" s="145"/>
      <c r="G860" s="145"/>
      <c r="H860" s="145"/>
      <c r="I860" s="3"/>
      <c r="J860" s="3"/>
      <c r="K860" s="3"/>
      <c r="L860" s="145"/>
    </row>
    <row r="861" spans="1:12" ht="14.25">
      <c r="A861" s="3"/>
      <c r="B861" s="3"/>
      <c r="C861" s="3"/>
      <c r="D861" s="142"/>
      <c r="E861" s="3"/>
      <c r="F861" s="145"/>
      <c r="G861" s="145"/>
      <c r="H861" s="145"/>
      <c r="I861" s="3"/>
      <c r="J861" s="3"/>
      <c r="K861" s="3"/>
      <c r="L861" s="145"/>
    </row>
    <row r="862" spans="1:12" ht="14.25">
      <c r="A862" s="3"/>
      <c r="B862" s="3"/>
      <c r="C862" s="3"/>
      <c r="D862" s="142"/>
      <c r="E862" s="3"/>
      <c r="F862" s="145"/>
      <c r="G862" s="145"/>
      <c r="H862" s="145"/>
      <c r="I862" s="3"/>
      <c r="J862" s="3"/>
      <c r="K862" s="3"/>
      <c r="L862" s="145"/>
    </row>
    <row r="863" spans="1:12" ht="14.25">
      <c r="A863" s="3"/>
      <c r="B863" s="3"/>
      <c r="C863" s="3"/>
      <c r="D863" s="142"/>
      <c r="E863" s="3"/>
      <c r="F863" s="145"/>
      <c r="G863" s="145"/>
      <c r="H863" s="145"/>
      <c r="I863" s="3"/>
      <c r="J863" s="3"/>
      <c r="K863" s="3"/>
      <c r="L863" s="145"/>
    </row>
    <row r="864" spans="1:12" ht="14.25">
      <c r="A864" s="3"/>
      <c r="B864" s="3"/>
      <c r="C864" s="3"/>
      <c r="D864" s="142"/>
      <c r="E864" s="3"/>
      <c r="F864" s="145"/>
      <c r="G864" s="145"/>
      <c r="H864" s="145"/>
      <c r="I864" s="3"/>
      <c r="J864" s="3"/>
      <c r="K864" s="3"/>
      <c r="L864" s="145"/>
    </row>
    <row r="865" spans="1:12" ht="14.25">
      <c r="A865" s="3"/>
      <c r="B865" s="3"/>
      <c r="C865" s="3"/>
      <c r="D865" s="142"/>
      <c r="E865" s="3"/>
      <c r="F865" s="145"/>
      <c r="G865" s="145"/>
      <c r="H865" s="145"/>
      <c r="I865" s="3"/>
      <c r="J865" s="3"/>
      <c r="K865" s="3"/>
      <c r="L865" s="145"/>
    </row>
    <row r="866" spans="1:12" ht="14.25">
      <c r="A866" s="3"/>
      <c r="B866" s="3"/>
      <c r="C866" s="3"/>
      <c r="D866" s="142"/>
      <c r="E866" s="3"/>
      <c r="F866" s="145"/>
      <c r="G866" s="145"/>
      <c r="H866" s="145"/>
      <c r="I866" s="3"/>
      <c r="J866" s="3"/>
      <c r="K866" s="3"/>
      <c r="L866" s="145"/>
    </row>
    <row r="867" spans="1:12" ht="14.25">
      <c r="A867" s="3"/>
      <c r="B867" s="3"/>
      <c r="C867" s="3"/>
      <c r="D867" s="142"/>
      <c r="E867" s="3"/>
      <c r="F867" s="145"/>
      <c r="G867" s="145"/>
      <c r="H867" s="145"/>
      <c r="I867" s="3"/>
      <c r="J867" s="3"/>
      <c r="K867" s="3"/>
      <c r="L867" s="145"/>
    </row>
    <row r="868" spans="1:12" ht="14.25">
      <c r="A868" s="3"/>
      <c r="B868" s="3"/>
      <c r="C868" s="3"/>
      <c r="D868" s="142"/>
      <c r="E868" s="3"/>
      <c r="F868" s="145"/>
      <c r="G868" s="145"/>
      <c r="H868" s="145"/>
      <c r="I868" s="3"/>
      <c r="J868" s="3"/>
      <c r="K868" s="3"/>
      <c r="L868" s="145"/>
    </row>
    <row r="869" spans="1:12" ht="14.25">
      <c r="A869" s="3"/>
      <c r="B869" s="3"/>
      <c r="C869" s="3"/>
      <c r="D869" s="142"/>
      <c r="E869" s="3"/>
      <c r="F869" s="145"/>
      <c r="G869" s="145"/>
      <c r="H869" s="145"/>
      <c r="I869" s="3"/>
      <c r="J869" s="3"/>
      <c r="K869" s="3"/>
      <c r="L869" s="145"/>
    </row>
    <row r="870" spans="1:12" ht="14.25">
      <c r="A870" s="3"/>
      <c r="B870" s="3"/>
      <c r="C870" s="3"/>
      <c r="D870" s="142"/>
      <c r="E870" s="3"/>
      <c r="F870" s="145"/>
      <c r="G870" s="145"/>
      <c r="H870" s="145"/>
      <c r="I870" s="3"/>
      <c r="J870" s="3"/>
      <c r="K870" s="3"/>
      <c r="L870" s="145"/>
    </row>
    <row r="871" spans="1:12" ht="14.25">
      <c r="A871" s="3"/>
      <c r="B871" s="3"/>
      <c r="C871" s="3"/>
      <c r="D871" s="142"/>
      <c r="E871" s="3"/>
      <c r="F871" s="145"/>
      <c r="G871" s="145"/>
      <c r="H871" s="145"/>
      <c r="I871" s="3"/>
      <c r="J871" s="3"/>
      <c r="K871" s="3"/>
      <c r="L871" s="145"/>
    </row>
    <row r="872" spans="1:12" ht="14.25">
      <c r="A872" s="3"/>
      <c r="B872" s="3"/>
      <c r="C872" s="3"/>
      <c r="D872" s="142"/>
      <c r="E872" s="3"/>
      <c r="F872" s="145"/>
      <c r="G872" s="145"/>
      <c r="H872" s="145"/>
      <c r="I872" s="3"/>
      <c r="J872" s="3"/>
      <c r="K872" s="3"/>
      <c r="L872" s="145"/>
    </row>
    <row r="873" spans="1:12" ht="14.25">
      <c r="A873" s="3"/>
      <c r="B873" s="3"/>
      <c r="C873" s="3"/>
      <c r="D873" s="142"/>
      <c r="E873" s="3"/>
      <c r="F873" s="145"/>
      <c r="G873" s="145"/>
      <c r="H873" s="145"/>
      <c r="I873" s="3"/>
      <c r="J873" s="3"/>
      <c r="K873" s="3"/>
      <c r="L873" s="145"/>
    </row>
    <row r="874" spans="1:12" ht="14.25">
      <c r="A874" s="3"/>
      <c r="B874" s="3"/>
      <c r="C874" s="3"/>
      <c r="D874" s="142"/>
      <c r="E874" s="3"/>
      <c r="F874" s="145"/>
      <c r="G874" s="145"/>
      <c r="H874" s="145"/>
      <c r="I874" s="3"/>
      <c r="J874" s="3"/>
      <c r="K874" s="3"/>
      <c r="L874" s="145"/>
    </row>
    <row r="875" spans="1:12" ht="14.25">
      <c r="A875" s="3"/>
      <c r="B875" s="3"/>
      <c r="C875" s="3"/>
      <c r="D875" s="142"/>
      <c r="E875" s="3"/>
      <c r="F875" s="145"/>
      <c r="G875" s="145"/>
      <c r="H875" s="145"/>
      <c r="I875" s="3"/>
      <c r="J875" s="3"/>
      <c r="K875" s="3"/>
      <c r="L875" s="145"/>
    </row>
    <row r="876" spans="1:12" ht="14.25">
      <c r="A876" s="3"/>
      <c r="B876" s="3"/>
      <c r="C876" s="3"/>
      <c r="D876" s="142"/>
      <c r="E876" s="3"/>
      <c r="F876" s="145"/>
      <c r="G876" s="145"/>
      <c r="H876" s="145"/>
      <c r="I876" s="3"/>
      <c r="J876" s="3"/>
      <c r="K876" s="3"/>
      <c r="L876" s="145"/>
    </row>
    <row r="877" spans="1:12" ht="14.25">
      <c r="A877" s="3"/>
      <c r="B877" s="3"/>
      <c r="C877" s="3"/>
      <c r="D877" s="142"/>
      <c r="E877" s="3"/>
      <c r="F877" s="145"/>
      <c r="G877" s="145"/>
      <c r="H877" s="145"/>
      <c r="I877" s="3"/>
      <c r="J877" s="3"/>
      <c r="K877" s="3"/>
      <c r="L877" s="145"/>
    </row>
    <row r="878" spans="1:12" ht="14.25">
      <c r="A878" s="3"/>
      <c r="B878" s="3"/>
      <c r="C878" s="3"/>
      <c r="D878" s="142"/>
      <c r="E878" s="3"/>
      <c r="F878" s="145"/>
      <c r="G878" s="145"/>
      <c r="H878" s="145"/>
      <c r="I878" s="3"/>
      <c r="J878" s="3"/>
      <c r="K878" s="3"/>
      <c r="L878" s="145"/>
    </row>
    <row r="879" spans="1:12" ht="14.25">
      <c r="A879" s="3"/>
      <c r="B879" s="3"/>
      <c r="C879" s="3"/>
      <c r="D879" s="142"/>
      <c r="E879" s="3"/>
      <c r="F879" s="145"/>
      <c r="G879" s="145"/>
      <c r="H879" s="145"/>
      <c r="I879" s="3"/>
      <c r="J879" s="3"/>
      <c r="K879" s="3"/>
      <c r="L879" s="145"/>
    </row>
    <row r="880" spans="1:12" ht="14.25">
      <c r="A880" s="3"/>
      <c r="B880" s="3"/>
      <c r="C880" s="3"/>
      <c r="D880" s="142"/>
      <c r="E880" s="3"/>
      <c r="F880" s="145"/>
      <c r="G880" s="145"/>
      <c r="H880" s="145"/>
      <c r="I880" s="3"/>
      <c r="J880" s="3"/>
      <c r="K880" s="3"/>
      <c r="L880" s="145"/>
    </row>
    <row r="881" spans="1:12" ht="14.25">
      <c r="A881" s="3"/>
      <c r="B881" s="3"/>
      <c r="C881" s="3"/>
      <c r="D881" s="142"/>
      <c r="E881" s="3"/>
      <c r="F881" s="145"/>
      <c r="G881" s="145"/>
      <c r="H881" s="145"/>
      <c r="I881" s="3"/>
      <c r="J881" s="3"/>
      <c r="K881" s="3"/>
      <c r="L881" s="145"/>
    </row>
    <row r="882" spans="1:12" ht="14.25">
      <c r="A882" s="3"/>
      <c r="B882" s="3"/>
      <c r="C882" s="3"/>
      <c r="D882" s="142"/>
      <c r="E882" s="3"/>
      <c r="F882" s="145"/>
      <c r="G882" s="145"/>
      <c r="H882" s="145"/>
      <c r="I882" s="3"/>
      <c r="J882" s="3"/>
      <c r="K882" s="3"/>
      <c r="L882" s="145"/>
    </row>
    <row r="883" spans="1:12" ht="14.25">
      <c r="A883" s="3"/>
      <c r="B883" s="3"/>
      <c r="C883" s="3"/>
      <c r="D883" s="142"/>
      <c r="E883" s="3"/>
      <c r="F883" s="145"/>
      <c r="G883" s="145"/>
      <c r="H883" s="145"/>
      <c r="I883" s="3"/>
      <c r="J883" s="3"/>
      <c r="K883" s="3"/>
      <c r="L883" s="145"/>
    </row>
    <row r="884" spans="1:12" ht="14.25">
      <c r="A884" s="3"/>
      <c r="B884" s="3"/>
      <c r="C884" s="3"/>
      <c r="D884" s="142"/>
      <c r="E884" s="3"/>
      <c r="F884" s="145"/>
      <c r="G884" s="145"/>
      <c r="H884" s="145"/>
      <c r="I884" s="3"/>
      <c r="J884" s="3"/>
      <c r="K884" s="3"/>
      <c r="L884" s="145"/>
    </row>
    <row r="885" spans="1:12" ht="14.25">
      <c r="A885" s="3"/>
      <c r="B885" s="3"/>
      <c r="C885" s="3"/>
      <c r="D885" s="142"/>
      <c r="E885" s="3"/>
      <c r="F885" s="145"/>
      <c r="G885" s="145"/>
      <c r="H885" s="145"/>
      <c r="I885" s="3"/>
      <c r="J885" s="3"/>
      <c r="K885" s="3"/>
      <c r="L885" s="145"/>
    </row>
    <row r="886" spans="1:12" ht="14.25">
      <c r="A886" s="3"/>
      <c r="B886" s="3"/>
      <c r="C886" s="3"/>
      <c r="D886" s="142"/>
      <c r="E886" s="3"/>
      <c r="F886" s="145"/>
      <c r="G886" s="145"/>
      <c r="H886" s="145"/>
      <c r="I886" s="3"/>
      <c r="J886" s="3"/>
      <c r="K886" s="3"/>
      <c r="L886" s="145"/>
    </row>
    <row r="887" spans="1:12" ht="14.25">
      <c r="A887" s="3"/>
      <c r="B887" s="3"/>
      <c r="C887" s="3"/>
      <c r="D887" s="142"/>
      <c r="E887" s="3"/>
      <c r="F887" s="145"/>
      <c r="G887" s="145"/>
      <c r="H887" s="145"/>
      <c r="I887" s="3"/>
      <c r="J887" s="3"/>
      <c r="K887" s="3"/>
      <c r="L887" s="145"/>
    </row>
    <row r="888" spans="1:12" ht="14.25">
      <c r="A888" s="3"/>
      <c r="B888" s="3"/>
      <c r="C888" s="3"/>
      <c r="D888" s="142"/>
      <c r="E888" s="3"/>
      <c r="F888" s="145"/>
      <c r="G888" s="145"/>
      <c r="H888" s="145"/>
      <c r="I888" s="3"/>
      <c r="J888" s="3"/>
      <c r="K888" s="3"/>
      <c r="L888" s="145"/>
    </row>
    <row r="889" spans="1:12" ht="14.25">
      <c r="A889" s="3"/>
      <c r="B889" s="3"/>
      <c r="C889" s="3"/>
      <c r="D889" s="142"/>
      <c r="E889" s="3"/>
      <c r="F889" s="145"/>
      <c r="G889" s="145"/>
      <c r="H889" s="145"/>
      <c r="I889" s="3"/>
      <c r="J889" s="3"/>
      <c r="K889" s="3"/>
      <c r="L889" s="145"/>
    </row>
    <row r="890" spans="1:12" ht="14.25">
      <c r="A890" s="3"/>
      <c r="B890" s="3"/>
      <c r="C890" s="3"/>
      <c r="D890" s="142"/>
      <c r="E890" s="3"/>
      <c r="F890" s="145"/>
      <c r="G890" s="145"/>
      <c r="H890" s="145"/>
      <c r="I890" s="3"/>
      <c r="J890" s="3"/>
      <c r="K890" s="3"/>
      <c r="L890" s="145"/>
    </row>
    <row r="891" spans="1:12" ht="14.25">
      <c r="A891" s="3"/>
      <c r="B891" s="3"/>
      <c r="C891" s="3"/>
      <c r="D891" s="142"/>
      <c r="E891" s="3"/>
      <c r="F891" s="145"/>
      <c r="G891" s="145"/>
      <c r="H891" s="145"/>
      <c r="I891" s="3"/>
      <c r="J891" s="3"/>
      <c r="K891" s="3"/>
      <c r="L891" s="145"/>
    </row>
    <row r="892" spans="1:12" ht="14.25">
      <c r="A892" s="3"/>
      <c r="B892" s="3"/>
      <c r="C892" s="3"/>
      <c r="D892" s="142"/>
      <c r="E892" s="3"/>
      <c r="F892" s="145"/>
      <c r="G892" s="145"/>
      <c r="H892" s="145"/>
      <c r="I892" s="3"/>
      <c r="J892" s="3"/>
      <c r="K892" s="3"/>
      <c r="L892" s="145"/>
    </row>
    <row r="893" spans="1:12" ht="14.25">
      <c r="A893" s="3"/>
      <c r="B893" s="3"/>
      <c r="C893" s="3"/>
      <c r="D893" s="142"/>
      <c r="E893" s="3"/>
      <c r="F893" s="145"/>
      <c r="G893" s="145"/>
      <c r="H893" s="145"/>
      <c r="I893" s="3"/>
      <c r="J893" s="3"/>
      <c r="K893" s="3"/>
      <c r="L893" s="145"/>
    </row>
    <row r="894" spans="1:12" ht="14.25">
      <c r="A894" s="3"/>
      <c r="B894" s="3"/>
      <c r="C894" s="3"/>
      <c r="D894" s="142"/>
      <c r="E894" s="3"/>
      <c r="F894" s="145"/>
      <c r="G894" s="145"/>
      <c r="H894" s="145"/>
      <c r="I894" s="3"/>
      <c r="J894" s="3"/>
      <c r="K894" s="3"/>
      <c r="L894" s="145"/>
    </row>
    <row r="895" spans="1:12" ht="14.25">
      <c r="A895" s="3"/>
      <c r="B895" s="3"/>
      <c r="C895" s="3"/>
      <c r="D895" s="142"/>
      <c r="E895" s="3"/>
      <c r="F895" s="145"/>
      <c r="G895" s="145"/>
      <c r="H895" s="145"/>
      <c r="I895" s="3"/>
      <c r="J895" s="3"/>
      <c r="K895" s="3"/>
      <c r="L895" s="145"/>
    </row>
    <row r="896" spans="1:12" ht="14.25">
      <c r="A896" s="3"/>
      <c r="B896" s="3"/>
      <c r="C896" s="3"/>
      <c r="D896" s="142"/>
      <c r="E896" s="3"/>
      <c r="F896" s="145"/>
      <c r="G896" s="145"/>
      <c r="H896" s="145"/>
      <c r="I896" s="3"/>
      <c r="J896" s="3"/>
      <c r="K896" s="3"/>
      <c r="L896" s="145"/>
    </row>
    <row r="897" spans="1:12" ht="14.25">
      <c r="A897" s="3"/>
      <c r="B897" s="3"/>
      <c r="C897" s="3"/>
      <c r="D897" s="142"/>
      <c r="E897" s="3"/>
      <c r="F897" s="145"/>
      <c r="G897" s="145"/>
      <c r="H897" s="145"/>
      <c r="I897" s="3"/>
      <c r="J897" s="3"/>
      <c r="K897" s="3"/>
      <c r="L897" s="145"/>
    </row>
    <row r="898" spans="1:12" ht="14.25">
      <c r="A898" s="3"/>
      <c r="B898" s="3"/>
      <c r="C898" s="3"/>
      <c r="D898" s="142"/>
      <c r="E898" s="3"/>
      <c r="F898" s="145"/>
      <c r="G898" s="145"/>
      <c r="H898" s="145"/>
      <c r="I898" s="3"/>
      <c r="J898" s="3"/>
      <c r="K898" s="3"/>
      <c r="L898" s="145"/>
    </row>
    <row r="899" spans="1:12" ht="14.25">
      <c r="A899" s="3"/>
      <c r="B899" s="3"/>
      <c r="C899" s="3"/>
      <c r="D899" s="142"/>
      <c r="E899" s="3"/>
      <c r="F899" s="145"/>
      <c r="G899" s="145"/>
      <c r="H899" s="145"/>
      <c r="I899" s="3"/>
      <c r="J899" s="3"/>
      <c r="K899" s="3"/>
      <c r="L899" s="145"/>
    </row>
    <row r="900" spans="1:12" ht="14.25">
      <c r="A900" s="3"/>
      <c r="B900" s="3"/>
      <c r="C900" s="3"/>
      <c r="D900" s="142"/>
      <c r="E900" s="3"/>
      <c r="F900" s="145"/>
      <c r="G900" s="145"/>
      <c r="H900" s="145"/>
      <c r="I900" s="3"/>
      <c r="J900" s="3"/>
      <c r="K900" s="3"/>
      <c r="L900" s="145"/>
    </row>
    <row r="901" spans="1:12" ht="14.25">
      <c r="A901" s="3"/>
      <c r="B901" s="3"/>
      <c r="C901" s="3"/>
      <c r="D901" s="142"/>
      <c r="E901" s="3"/>
      <c r="F901" s="145"/>
      <c r="G901" s="145"/>
      <c r="H901" s="145"/>
      <c r="I901" s="3"/>
      <c r="J901" s="3"/>
      <c r="K901" s="3"/>
      <c r="L901" s="145"/>
    </row>
    <row r="902" spans="1:12" ht="14.25">
      <c r="A902" s="3"/>
      <c r="B902" s="3"/>
      <c r="C902" s="3"/>
      <c r="D902" s="142"/>
      <c r="E902" s="3"/>
      <c r="F902" s="145"/>
      <c r="G902" s="145"/>
      <c r="H902" s="145"/>
      <c r="I902" s="3"/>
      <c r="J902" s="3"/>
      <c r="K902" s="3"/>
      <c r="L902" s="145"/>
    </row>
    <row r="903" spans="1:12" ht="14.25">
      <c r="A903" s="3"/>
      <c r="B903" s="3"/>
      <c r="C903" s="3"/>
      <c r="D903" s="142"/>
      <c r="E903" s="3"/>
      <c r="F903" s="145"/>
      <c r="G903" s="145"/>
      <c r="H903" s="145"/>
      <c r="I903" s="3"/>
      <c r="J903" s="3"/>
      <c r="K903" s="3"/>
      <c r="L903" s="145"/>
    </row>
    <row r="904" spans="1:12" ht="14.25">
      <c r="A904" s="3"/>
      <c r="B904" s="3"/>
      <c r="C904" s="3"/>
      <c r="D904" s="142"/>
      <c r="E904" s="3"/>
      <c r="F904" s="145"/>
      <c r="G904" s="145"/>
      <c r="H904" s="145"/>
      <c r="I904" s="3"/>
      <c r="J904" s="3"/>
      <c r="K904" s="3"/>
      <c r="L904" s="145"/>
    </row>
    <row r="905" spans="1:12" ht="14.25">
      <c r="A905" s="3"/>
      <c r="B905" s="3"/>
      <c r="C905" s="3"/>
      <c r="D905" s="142"/>
      <c r="E905" s="3"/>
      <c r="F905" s="145"/>
      <c r="G905" s="145"/>
      <c r="H905" s="145"/>
      <c r="I905" s="3"/>
      <c r="J905" s="3"/>
      <c r="K905" s="3"/>
      <c r="L905" s="145"/>
    </row>
    <row r="906" spans="1:12" ht="14.25">
      <c r="A906" s="3"/>
      <c r="B906" s="3"/>
      <c r="C906" s="3"/>
      <c r="D906" s="142"/>
      <c r="E906" s="3"/>
      <c r="F906" s="145"/>
      <c r="G906" s="145"/>
      <c r="H906" s="145"/>
      <c r="I906" s="3"/>
      <c r="J906" s="3"/>
      <c r="K906" s="3"/>
      <c r="L906" s="145"/>
    </row>
    <row r="907" spans="1:12" ht="14.25">
      <c r="A907" s="3"/>
      <c r="B907" s="3"/>
      <c r="C907" s="3"/>
      <c r="D907" s="142"/>
      <c r="E907" s="3"/>
      <c r="F907" s="145"/>
      <c r="G907" s="145"/>
      <c r="H907" s="145"/>
      <c r="I907" s="3"/>
      <c r="J907" s="3"/>
      <c r="K907" s="3"/>
      <c r="L907" s="145"/>
    </row>
    <row r="908" spans="1:12" ht="14.25">
      <c r="A908" s="3"/>
      <c r="B908" s="3"/>
      <c r="C908" s="3"/>
      <c r="D908" s="142"/>
      <c r="E908" s="3"/>
      <c r="F908" s="145"/>
      <c r="G908" s="145"/>
      <c r="H908" s="145"/>
      <c r="I908" s="3"/>
      <c r="J908" s="3"/>
      <c r="K908" s="3"/>
      <c r="L908" s="145"/>
    </row>
    <row r="909" spans="1:12" ht="14.25">
      <c r="A909" s="3"/>
      <c r="B909" s="3"/>
      <c r="C909" s="3"/>
      <c r="D909" s="142"/>
      <c r="E909" s="3"/>
      <c r="F909" s="145"/>
      <c r="G909" s="145"/>
      <c r="H909" s="145"/>
      <c r="I909" s="3"/>
      <c r="J909" s="3"/>
      <c r="K909" s="3"/>
      <c r="L909" s="145"/>
    </row>
    <row r="910" spans="1:12" ht="14.25">
      <c r="A910" s="3"/>
      <c r="B910" s="3"/>
      <c r="C910" s="3"/>
      <c r="D910" s="142"/>
      <c r="E910" s="3"/>
      <c r="F910" s="145"/>
      <c r="G910" s="145"/>
      <c r="H910" s="145"/>
      <c r="I910" s="3"/>
      <c r="J910" s="3"/>
      <c r="K910" s="3"/>
      <c r="L910" s="145"/>
    </row>
    <row r="911" spans="1:12" ht="14.25">
      <c r="A911" s="3"/>
      <c r="B911" s="3"/>
      <c r="C911" s="3"/>
      <c r="D911" s="142"/>
      <c r="E911" s="3"/>
      <c r="F911" s="145"/>
      <c r="G911" s="145"/>
      <c r="H911" s="145"/>
      <c r="I911" s="3"/>
      <c r="J911" s="3"/>
      <c r="K911" s="3"/>
      <c r="L911" s="145"/>
    </row>
    <row r="912" spans="1:12" ht="14.25">
      <c r="A912" s="3"/>
      <c r="B912" s="3"/>
      <c r="C912" s="3"/>
      <c r="D912" s="142"/>
      <c r="E912" s="3"/>
      <c r="F912" s="145"/>
      <c r="G912" s="145"/>
      <c r="H912" s="145"/>
      <c r="I912" s="3"/>
      <c r="J912" s="3"/>
      <c r="K912" s="3"/>
      <c r="L912" s="145"/>
    </row>
    <row r="913" spans="1:12" ht="14.25">
      <c r="A913" s="3"/>
      <c r="B913" s="3"/>
      <c r="C913" s="3"/>
      <c r="D913" s="142"/>
      <c r="E913" s="3"/>
      <c r="F913" s="145"/>
      <c r="G913" s="145"/>
      <c r="H913" s="145"/>
      <c r="I913" s="3"/>
      <c r="J913" s="3"/>
      <c r="K913" s="3"/>
      <c r="L913" s="145"/>
    </row>
    <row r="914" spans="1:12" ht="14.25">
      <c r="A914" s="3"/>
      <c r="B914" s="3"/>
      <c r="C914" s="3"/>
      <c r="D914" s="142"/>
      <c r="E914" s="3"/>
      <c r="F914" s="145"/>
      <c r="G914" s="145"/>
      <c r="H914" s="145"/>
      <c r="I914" s="3"/>
      <c r="J914" s="3"/>
      <c r="K914" s="3"/>
      <c r="L914" s="145"/>
    </row>
    <row r="915" spans="1:12" ht="14.25">
      <c r="A915" s="3"/>
      <c r="B915" s="3"/>
      <c r="C915" s="3"/>
      <c r="D915" s="142"/>
      <c r="E915" s="3"/>
      <c r="F915" s="145"/>
      <c r="G915" s="145"/>
      <c r="H915" s="145"/>
      <c r="I915" s="3"/>
      <c r="J915" s="3"/>
      <c r="K915" s="3"/>
      <c r="L915" s="145"/>
    </row>
    <row r="916" spans="1:12" ht="14.25">
      <c r="A916" s="3"/>
      <c r="B916" s="3"/>
      <c r="C916" s="3"/>
      <c r="D916" s="142"/>
      <c r="E916" s="3"/>
      <c r="F916" s="145"/>
      <c r="G916" s="145"/>
      <c r="H916" s="145"/>
      <c r="I916" s="3"/>
      <c r="J916" s="3"/>
      <c r="K916" s="3"/>
      <c r="L916" s="145"/>
    </row>
    <row r="917" spans="1:12" ht="14.25">
      <c r="A917" s="3"/>
      <c r="B917" s="3"/>
      <c r="C917" s="3"/>
      <c r="D917" s="142"/>
      <c r="E917" s="3"/>
      <c r="F917" s="145"/>
      <c r="G917" s="145"/>
      <c r="H917" s="145"/>
      <c r="I917" s="3"/>
      <c r="J917" s="3"/>
      <c r="K917" s="3"/>
      <c r="L917" s="145"/>
    </row>
    <row r="918" spans="1:12" ht="14.25">
      <c r="A918" s="3"/>
      <c r="B918" s="3"/>
      <c r="C918" s="3"/>
      <c r="D918" s="142"/>
      <c r="E918" s="3"/>
      <c r="F918" s="145"/>
      <c r="G918" s="145"/>
      <c r="H918" s="145"/>
      <c r="I918" s="3"/>
      <c r="J918" s="3"/>
      <c r="K918" s="3"/>
      <c r="L918" s="145"/>
    </row>
    <row r="919" spans="1:12" ht="14.25">
      <c r="A919" s="3"/>
      <c r="B919" s="3"/>
      <c r="C919" s="3"/>
      <c r="D919" s="142"/>
      <c r="E919" s="3"/>
      <c r="F919" s="145"/>
      <c r="G919" s="145"/>
      <c r="H919" s="145"/>
      <c r="I919" s="3"/>
      <c r="J919" s="3"/>
      <c r="K919" s="3"/>
      <c r="L919" s="145"/>
    </row>
    <row r="920" spans="1:12" ht="14.25">
      <c r="A920" s="3"/>
      <c r="B920" s="3"/>
      <c r="C920" s="3"/>
      <c r="D920" s="142"/>
      <c r="E920" s="3"/>
      <c r="F920" s="145"/>
      <c r="G920" s="145"/>
      <c r="H920" s="145"/>
      <c r="I920" s="3"/>
      <c r="J920" s="3"/>
      <c r="K920" s="3"/>
      <c r="L920" s="145"/>
    </row>
    <row r="921" spans="1:12" ht="14.25">
      <c r="A921" s="3"/>
      <c r="B921" s="3"/>
      <c r="C921" s="3"/>
      <c r="D921" s="142"/>
      <c r="E921" s="3"/>
      <c r="F921" s="145"/>
      <c r="G921" s="145"/>
      <c r="H921" s="145"/>
      <c r="I921" s="3"/>
      <c r="J921" s="3"/>
      <c r="K921" s="3"/>
      <c r="L921" s="145"/>
    </row>
    <row r="922" spans="1:12" ht="14.25">
      <c r="A922" s="3"/>
      <c r="B922" s="3"/>
      <c r="C922" s="3"/>
      <c r="D922" s="142"/>
      <c r="E922" s="3"/>
      <c r="F922" s="145"/>
      <c r="G922" s="145"/>
      <c r="H922" s="145"/>
      <c r="I922" s="3"/>
      <c r="J922" s="3"/>
      <c r="K922" s="3"/>
      <c r="L922" s="145"/>
    </row>
    <row r="923" spans="1:12" ht="14.25">
      <c r="A923" s="3"/>
      <c r="B923" s="3"/>
      <c r="C923" s="3"/>
      <c r="D923" s="142"/>
      <c r="E923" s="3"/>
      <c r="F923" s="145"/>
      <c r="G923" s="145"/>
      <c r="H923" s="145"/>
      <c r="I923" s="3"/>
      <c r="J923" s="3"/>
      <c r="K923" s="3"/>
      <c r="L923" s="145"/>
    </row>
    <row r="924" spans="1:12" ht="14.25">
      <c r="A924" s="3"/>
      <c r="B924" s="3"/>
      <c r="C924" s="3"/>
      <c r="D924" s="142"/>
      <c r="E924" s="3"/>
      <c r="F924" s="145"/>
      <c r="G924" s="145"/>
      <c r="H924" s="145"/>
      <c r="I924" s="3"/>
      <c r="J924" s="3"/>
      <c r="K924" s="3"/>
      <c r="L924" s="145"/>
    </row>
    <row r="925" spans="1:12" ht="14.25">
      <c r="A925" s="3"/>
      <c r="B925" s="3"/>
      <c r="C925" s="3"/>
      <c r="D925" s="142"/>
      <c r="E925" s="3"/>
      <c r="F925" s="145"/>
      <c r="G925" s="145"/>
      <c r="H925" s="145"/>
      <c r="I925" s="3"/>
      <c r="J925" s="3"/>
      <c r="K925" s="3"/>
      <c r="L925" s="145"/>
    </row>
    <row r="926" spans="1:12" ht="14.25">
      <c r="A926" s="3"/>
      <c r="B926" s="3"/>
      <c r="C926" s="3"/>
      <c r="D926" s="142"/>
      <c r="E926" s="3"/>
      <c r="F926" s="145"/>
      <c r="G926" s="145"/>
      <c r="H926" s="145"/>
      <c r="I926" s="3"/>
      <c r="J926" s="3"/>
      <c r="K926" s="3"/>
      <c r="L926" s="145"/>
    </row>
    <row r="927" spans="1:12" ht="14.25">
      <c r="A927" s="3"/>
      <c r="B927" s="3"/>
      <c r="C927" s="3"/>
      <c r="D927" s="142"/>
      <c r="E927" s="3"/>
      <c r="F927" s="145"/>
      <c r="G927" s="145"/>
      <c r="H927" s="145"/>
      <c r="I927" s="3"/>
      <c r="J927" s="3"/>
      <c r="K927" s="3"/>
      <c r="L927" s="145"/>
    </row>
    <row r="928" spans="1:12" ht="14.25">
      <c r="A928" s="3"/>
      <c r="B928" s="3"/>
      <c r="C928" s="3"/>
      <c r="D928" s="142"/>
      <c r="E928" s="3"/>
      <c r="F928" s="145"/>
      <c r="G928" s="145"/>
      <c r="H928" s="145"/>
      <c r="I928" s="3"/>
      <c r="J928" s="3"/>
      <c r="K928" s="3"/>
      <c r="L928" s="145"/>
    </row>
    <row r="929" spans="1:12" ht="14.25">
      <c r="A929" s="3"/>
      <c r="B929" s="3"/>
      <c r="C929" s="3"/>
      <c r="D929" s="142"/>
      <c r="E929" s="3"/>
      <c r="F929" s="145"/>
      <c r="G929" s="145"/>
      <c r="H929" s="145"/>
      <c r="I929" s="3"/>
      <c r="J929" s="3"/>
      <c r="K929" s="3"/>
      <c r="L929" s="145"/>
    </row>
    <row r="930" spans="1:12" ht="14.25">
      <c r="A930" s="3"/>
      <c r="B930" s="3"/>
      <c r="C930" s="3"/>
      <c r="D930" s="142"/>
      <c r="E930" s="3"/>
      <c r="F930" s="145"/>
      <c r="G930" s="145"/>
      <c r="H930" s="145"/>
      <c r="I930" s="3"/>
      <c r="J930" s="3"/>
      <c r="K930" s="3"/>
      <c r="L930" s="145"/>
    </row>
    <row r="931" spans="1:12" ht="14.25">
      <c r="A931" s="3"/>
      <c r="B931" s="3"/>
      <c r="C931" s="3"/>
      <c r="D931" s="142"/>
      <c r="E931" s="3"/>
      <c r="F931" s="145"/>
      <c r="G931" s="145"/>
      <c r="H931" s="145"/>
      <c r="I931" s="3"/>
      <c r="J931" s="3"/>
      <c r="K931" s="3"/>
      <c r="L931" s="145"/>
    </row>
    <row r="932" spans="1:12" ht="14.25">
      <c r="A932" s="3"/>
      <c r="B932" s="3"/>
      <c r="C932" s="3"/>
      <c r="D932" s="142"/>
      <c r="E932" s="3"/>
      <c r="F932" s="145"/>
      <c r="G932" s="145"/>
      <c r="H932" s="145"/>
      <c r="I932" s="3"/>
      <c r="J932" s="3"/>
      <c r="K932" s="3"/>
      <c r="L932" s="145"/>
    </row>
    <row r="933" spans="1:12" ht="14.25">
      <c r="A933" s="3"/>
      <c r="B933" s="3"/>
      <c r="C933" s="3"/>
      <c r="D933" s="142"/>
      <c r="E933" s="3"/>
      <c r="F933" s="145"/>
      <c r="G933" s="145"/>
      <c r="H933" s="145"/>
      <c r="I933" s="3"/>
      <c r="J933" s="3"/>
      <c r="K933" s="3"/>
      <c r="L933" s="145"/>
    </row>
    <row r="934" spans="1:12" ht="14.25">
      <c r="A934" s="3"/>
      <c r="B934" s="3"/>
      <c r="C934" s="3"/>
      <c r="D934" s="142"/>
      <c r="E934" s="3"/>
      <c r="F934" s="145"/>
      <c r="G934" s="145"/>
      <c r="H934" s="145"/>
      <c r="I934" s="3"/>
      <c r="J934" s="3"/>
      <c r="K934" s="3"/>
      <c r="L934" s="145"/>
    </row>
    <row r="935" spans="1:12" ht="14.25">
      <c r="A935" s="3"/>
      <c r="B935" s="3"/>
      <c r="C935" s="3"/>
      <c r="D935" s="142"/>
      <c r="E935" s="3"/>
      <c r="F935" s="145"/>
      <c r="G935" s="145"/>
      <c r="H935" s="145"/>
      <c r="I935" s="3"/>
      <c r="J935" s="3"/>
      <c r="K935" s="3"/>
      <c r="L935" s="145"/>
    </row>
    <row r="936" spans="1:12" ht="14.25">
      <c r="A936" s="3"/>
      <c r="B936" s="3"/>
      <c r="C936" s="3"/>
      <c r="D936" s="142"/>
      <c r="E936" s="3"/>
      <c r="F936" s="145"/>
      <c r="G936" s="145"/>
      <c r="H936" s="145"/>
      <c r="I936" s="3"/>
      <c r="J936" s="3"/>
      <c r="K936" s="3"/>
      <c r="L936" s="145"/>
    </row>
    <row r="937" spans="1:12" ht="14.25">
      <c r="A937" s="3"/>
      <c r="B937" s="3"/>
      <c r="C937" s="3"/>
      <c r="D937" s="142"/>
      <c r="E937" s="3"/>
      <c r="F937" s="145"/>
      <c r="G937" s="145"/>
      <c r="H937" s="145"/>
      <c r="I937" s="3"/>
      <c r="J937" s="3"/>
      <c r="K937" s="3"/>
      <c r="L937" s="145"/>
    </row>
    <row r="938" spans="1:12" ht="14.25">
      <c r="A938" s="3"/>
      <c r="B938" s="3"/>
      <c r="C938" s="3"/>
      <c r="D938" s="142"/>
      <c r="E938" s="3"/>
      <c r="F938" s="145"/>
      <c r="G938" s="145"/>
      <c r="H938" s="145"/>
      <c r="I938" s="3"/>
      <c r="J938" s="3"/>
      <c r="K938" s="3"/>
      <c r="L938" s="145"/>
    </row>
    <row r="939" spans="1:12" ht="14.25">
      <c r="A939" s="3"/>
      <c r="B939" s="3"/>
      <c r="C939" s="3"/>
      <c r="D939" s="142"/>
      <c r="E939" s="3"/>
      <c r="F939" s="145"/>
      <c r="G939" s="145"/>
      <c r="H939" s="145"/>
      <c r="I939" s="3"/>
      <c r="J939" s="3"/>
      <c r="K939" s="3"/>
      <c r="L939" s="145"/>
    </row>
    <row r="940" spans="1:12" ht="14.25">
      <c r="A940" s="3"/>
      <c r="B940" s="3"/>
      <c r="C940" s="3"/>
      <c r="D940" s="142"/>
      <c r="E940" s="3"/>
      <c r="F940" s="145"/>
      <c r="G940" s="145"/>
      <c r="H940" s="145"/>
      <c r="I940" s="3"/>
      <c r="J940" s="3"/>
      <c r="K940" s="3"/>
      <c r="L940" s="145"/>
    </row>
    <row r="941" spans="1:12" ht="14.25">
      <c r="A941" s="3"/>
      <c r="B941" s="3"/>
      <c r="C941" s="3"/>
      <c r="D941" s="142"/>
      <c r="E941" s="3"/>
      <c r="F941" s="145"/>
      <c r="G941" s="145"/>
      <c r="H941" s="145"/>
      <c r="I941" s="3"/>
      <c r="J941" s="3"/>
      <c r="K941" s="3"/>
      <c r="L941" s="145"/>
    </row>
    <row r="942" spans="1:12" ht="14.25">
      <c r="A942" s="3"/>
      <c r="B942" s="3"/>
      <c r="C942" s="3"/>
      <c r="D942" s="142"/>
      <c r="E942" s="3"/>
      <c r="F942" s="145"/>
      <c r="G942" s="145"/>
      <c r="H942" s="145"/>
      <c r="I942" s="3"/>
      <c r="J942" s="3"/>
      <c r="K942" s="3"/>
      <c r="L942" s="145"/>
    </row>
    <row r="943" spans="1:12" ht="14.25">
      <c r="A943" s="3"/>
      <c r="B943" s="3"/>
      <c r="C943" s="3"/>
      <c r="D943" s="142"/>
      <c r="E943" s="3"/>
      <c r="F943" s="145"/>
      <c r="G943" s="145"/>
      <c r="H943" s="145"/>
      <c r="I943" s="3"/>
      <c r="J943" s="3"/>
      <c r="K943" s="3"/>
      <c r="L943" s="145"/>
    </row>
    <row r="944" spans="1:12" ht="14.25">
      <c r="A944" s="3"/>
      <c r="B944" s="3"/>
      <c r="C944" s="3"/>
      <c r="D944" s="142"/>
      <c r="E944" s="3"/>
      <c r="F944" s="145"/>
      <c r="G944" s="145"/>
      <c r="H944" s="145"/>
      <c r="I944" s="3"/>
      <c r="J944" s="3"/>
      <c r="K944" s="3"/>
      <c r="L944" s="145"/>
    </row>
    <row r="945" spans="1:12" ht="14.25">
      <c r="A945" s="3"/>
      <c r="B945" s="3"/>
      <c r="C945" s="3"/>
      <c r="D945" s="142"/>
      <c r="E945" s="3"/>
      <c r="F945" s="145"/>
      <c r="G945" s="145"/>
      <c r="H945" s="145"/>
      <c r="I945" s="3"/>
      <c r="J945" s="3"/>
      <c r="K945" s="3"/>
      <c r="L945" s="145"/>
    </row>
    <row r="946" spans="1:12" ht="14.25">
      <c r="A946" s="3"/>
      <c r="B946" s="3"/>
      <c r="C946" s="3"/>
      <c r="D946" s="142"/>
      <c r="E946" s="3"/>
      <c r="F946" s="145"/>
      <c r="G946" s="145"/>
      <c r="H946" s="145"/>
      <c r="I946" s="3"/>
      <c r="J946" s="3"/>
      <c r="K946" s="3"/>
      <c r="L946" s="145"/>
    </row>
    <row r="947" spans="1:12" ht="14.25">
      <c r="A947" s="3"/>
      <c r="B947" s="3"/>
      <c r="C947" s="3"/>
      <c r="D947" s="142"/>
      <c r="E947" s="3"/>
      <c r="F947" s="145"/>
      <c r="G947" s="145"/>
      <c r="H947" s="145"/>
      <c r="I947" s="3"/>
      <c r="J947" s="3"/>
      <c r="K947" s="3"/>
      <c r="L947" s="145"/>
    </row>
    <row r="948" spans="1:12" ht="14.25">
      <c r="A948" s="3"/>
      <c r="B948" s="3"/>
      <c r="C948" s="3"/>
      <c r="D948" s="142"/>
      <c r="E948" s="3"/>
      <c r="F948" s="145"/>
      <c r="G948" s="145"/>
      <c r="H948" s="145"/>
      <c r="I948" s="3"/>
      <c r="J948" s="3"/>
      <c r="K948" s="3"/>
      <c r="L948" s="145"/>
    </row>
    <row r="949" spans="1:12" ht="14.25">
      <c r="A949" s="3"/>
      <c r="B949" s="3"/>
      <c r="C949" s="3"/>
      <c r="D949" s="142"/>
      <c r="E949" s="3"/>
      <c r="F949" s="145"/>
      <c r="G949" s="145"/>
      <c r="H949" s="145"/>
      <c r="I949" s="3"/>
      <c r="J949" s="3"/>
      <c r="K949" s="3"/>
      <c r="L949" s="145"/>
    </row>
    <row r="950" spans="1:12" ht="14.25">
      <c r="A950" s="3"/>
      <c r="B950" s="3"/>
      <c r="C950" s="3"/>
      <c r="D950" s="142"/>
      <c r="E950" s="3"/>
      <c r="F950" s="145"/>
      <c r="G950" s="145"/>
      <c r="H950" s="145"/>
      <c r="I950" s="3"/>
      <c r="J950" s="3"/>
      <c r="K950" s="3"/>
      <c r="L950" s="145"/>
    </row>
    <row r="951" spans="1:12" ht="14.25">
      <c r="A951" s="3"/>
      <c r="B951" s="3"/>
      <c r="C951" s="3"/>
      <c r="D951" s="142"/>
      <c r="E951" s="3"/>
      <c r="F951" s="145"/>
      <c r="G951" s="145"/>
      <c r="H951" s="145"/>
      <c r="I951" s="3"/>
      <c r="J951" s="3"/>
      <c r="K951" s="3"/>
      <c r="L951" s="145"/>
    </row>
    <row r="952" spans="1:12" ht="14.25">
      <c r="A952" s="3"/>
      <c r="B952" s="3"/>
      <c r="C952" s="3"/>
      <c r="D952" s="142"/>
      <c r="E952" s="3"/>
      <c r="F952" s="145"/>
      <c r="G952" s="145"/>
      <c r="H952" s="145"/>
      <c r="I952" s="3"/>
      <c r="J952" s="3"/>
      <c r="K952" s="3"/>
      <c r="L952" s="145"/>
    </row>
    <row r="953" spans="1:12" ht="14.25">
      <c r="A953" s="3"/>
      <c r="B953" s="3"/>
      <c r="C953" s="3"/>
      <c r="D953" s="142"/>
      <c r="E953" s="3"/>
      <c r="F953" s="145"/>
      <c r="G953" s="145"/>
      <c r="H953" s="145"/>
      <c r="I953" s="3"/>
      <c r="J953" s="3"/>
      <c r="K953" s="3"/>
      <c r="L953" s="145"/>
    </row>
    <row r="954" spans="1:12" ht="14.25">
      <c r="A954" s="3"/>
      <c r="B954" s="3"/>
      <c r="C954" s="3"/>
      <c r="D954" s="142"/>
      <c r="E954" s="3"/>
      <c r="F954" s="145"/>
      <c r="G954" s="145"/>
      <c r="H954" s="145"/>
      <c r="I954" s="3"/>
      <c r="J954" s="3"/>
      <c r="K954" s="3"/>
      <c r="L954" s="145"/>
    </row>
    <row r="955" spans="1:12" ht="14.25">
      <c r="A955" s="3"/>
      <c r="B955" s="3"/>
      <c r="C955" s="3"/>
      <c r="D955" s="142"/>
      <c r="E955" s="3"/>
      <c r="F955" s="145"/>
      <c r="G955" s="145"/>
      <c r="H955" s="145"/>
      <c r="I955" s="3"/>
      <c r="J955" s="3"/>
      <c r="K955" s="3"/>
      <c r="L955" s="145"/>
    </row>
    <row r="956" spans="1:12" ht="14.25">
      <c r="A956" s="3"/>
      <c r="B956" s="3"/>
      <c r="C956" s="3"/>
      <c r="D956" s="142"/>
      <c r="E956" s="3"/>
      <c r="F956" s="145"/>
      <c r="G956" s="145"/>
      <c r="H956" s="145"/>
      <c r="I956" s="3"/>
      <c r="J956" s="3"/>
      <c r="K956" s="3"/>
      <c r="L956" s="145"/>
    </row>
    <row r="957" spans="1:12" ht="14.25">
      <c r="A957" s="3"/>
      <c r="B957" s="3"/>
      <c r="C957" s="3"/>
      <c r="D957" s="142"/>
      <c r="E957" s="3"/>
      <c r="F957" s="145"/>
      <c r="G957" s="145"/>
      <c r="H957" s="145"/>
      <c r="I957" s="3"/>
      <c r="J957" s="3"/>
      <c r="K957" s="3"/>
      <c r="L957" s="145"/>
    </row>
    <row r="958" spans="1:12" ht="14.25">
      <c r="A958" s="3"/>
      <c r="B958" s="3"/>
      <c r="C958" s="3"/>
      <c r="D958" s="142"/>
      <c r="E958" s="3"/>
      <c r="F958" s="145"/>
      <c r="G958" s="145"/>
      <c r="H958" s="145"/>
      <c r="I958" s="3"/>
      <c r="J958" s="3"/>
      <c r="K958" s="3"/>
      <c r="L958" s="145"/>
    </row>
    <row r="959" spans="1:12" ht="14.25">
      <c r="A959" s="3"/>
      <c r="B959" s="3"/>
      <c r="C959" s="3"/>
      <c r="D959" s="142"/>
      <c r="E959" s="3"/>
      <c r="F959" s="145"/>
      <c r="G959" s="145"/>
      <c r="H959" s="145"/>
      <c r="I959" s="3"/>
      <c r="J959" s="3"/>
      <c r="K959" s="3"/>
      <c r="L959" s="145"/>
    </row>
    <row r="960" spans="1:12" ht="14.25">
      <c r="A960" s="3"/>
      <c r="B960" s="3"/>
      <c r="C960" s="3"/>
      <c r="D960" s="142"/>
      <c r="E960" s="3"/>
      <c r="F960" s="145"/>
      <c r="G960" s="145"/>
      <c r="H960" s="145"/>
      <c r="I960" s="3"/>
      <c r="J960" s="3"/>
      <c r="K960" s="3"/>
      <c r="L960" s="145"/>
    </row>
    <row r="961" spans="1:12" ht="14.25">
      <c r="A961" s="3"/>
      <c r="B961" s="3"/>
      <c r="C961" s="3"/>
      <c r="D961" s="142"/>
      <c r="E961" s="3"/>
      <c r="F961" s="145"/>
      <c r="G961" s="145"/>
      <c r="H961" s="145"/>
      <c r="I961" s="3"/>
      <c r="J961" s="3"/>
      <c r="K961" s="3"/>
      <c r="L961" s="145"/>
    </row>
    <row r="962" spans="1:12" ht="14.25">
      <c r="A962" s="3"/>
      <c r="B962" s="3"/>
      <c r="C962" s="3"/>
      <c r="D962" s="142"/>
      <c r="E962" s="3"/>
      <c r="F962" s="145"/>
      <c r="G962" s="145"/>
      <c r="H962" s="145"/>
      <c r="I962" s="3"/>
      <c r="J962" s="3"/>
      <c r="K962" s="3"/>
      <c r="L962" s="145"/>
    </row>
    <row r="963" spans="1:12" ht="14.25">
      <c r="A963" s="3"/>
      <c r="B963" s="3"/>
      <c r="C963" s="3"/>
      <c r="D963" s="142"/>
      <c r="E963" s="3"/>
      <c r="F963" s="145"/>
      <c r="G963" s="145"/>
      <c r="H963" s="145"/>
      <c r="I963" s="3"/>
      <c r="J963" s="3"/>
      <c r="K963" s="3"/>
      <c r="L963" s="145"/>
    </row>
    <row r="964" spans="1:12" ht="14.25">
      <c r="A964" s="3"/>
      <c r="B964" s="3"/>
      <c r="C964" s="3"/>
      <c r="D964" s="142"/>
      <c r="E964" s="3"/>
      <c r="F964" s="145"/>
      <c r="G964" s="145"/>
      <c r="H964" s="145"/>
      <c r="I964" s="3"/>
      <c r="J964" s="3"/>
      <c r="K964" s="3"/>
      <c r="L964" s="145"/>
    </row>
    <row r="965" spans="1:12" ht="14.25">
      <c r="A965" s="3"/>
      <c r="B965" s="3"/>
      <c r="C965" s="3"/>
      <c r="D965" s="142"/>
      <c r="E965" s="3"/>
      <c r="F965" s="145"/>
      <c r="G965" s="145"/>
      <c r="H965" s="145"/>
      <c r="I965" s="3"/>
      <c r="J965" s="3"/>
      <c r="K965" s="3"/>
      <c r="L965" s="145"/>
    </row>
    <row r="966" spans="1:12" ht="14.25">
      <c r="A966" s="3"/>
      <c r="B966" s="3"/>
      <c r="C966" s="3"/>
      <c r="D966" s="142"/>
      <c r="E966" s="3"/>
      <c r="F966" s="145"/>
      <c r="G966" s="145"/>
      <c r="H966" s="145"/>
      <c r="I966" s="3"/>
      <c r="J966" s="3"/>
      <c r="K966" s="3"/>
      <c r="L966" s="145"/>
    </row>
    <row r="967" spans="1:12" ht="14.25">
      <c r="A967" s="3"/>
      <c r="B967" s="3"/>
      <c r="C967" s="3"/>
      <c r="D967" s="142"/>
      <c r="E967" s="3"/>
      <c r="F967" s="145"/>
      <c r="G967" s="145"/>
      <c r="H967" s="145"/>
      <c r="I967" s="3"/>
      <c r="J967" s="3"/>
      <c r="K967" s="3"/>
      <c r="L967" s="145"/>
    </row>
    <row r="968" spans="1:12" ht="14.25">
      <c r="A968" s="3"/>
      <c r="B968" s="3"/>
      <c r="C968" s="3"/>
      <c r="D968" s="142"/>
      <c r="E968" s="3"/>
      <c r="F968" s="145"/>
      <c r="G968" s="145"/>
      <c r="H968" s="145"/>
      <c r="I968" s="3"/>
      <c r="J968" s="3"/>
      <c r="K968" s="3"/>
      <c r="L968" s="145"/>
    </row>
    <row r="969" spans="1:12" ht="14.25">
      <c r="A969" s="3"/>
      <c r="B969" s="3"/>
      <c r="C969" s="3"/>
      <c r="D969" s="142"/>
      <c r="E969" s="3"/>
      <c r="F969" s="145"/>
      <c r="G969" s="145"/>
      <c r="H969" s="145"/>
      <c r="I969" s="3"/>
      <c r="J969" s="3"/>
      <c r="K969" s="3"/>
      <c r="L969" s="145"/>
    </row>
    <row r="970" spans="1:12" ht="14.25">
      <c r="A970" s="3"/>
      <c r="B970" s="3"/>
      <c r="C970" s="3"/>
      <c r="D970" s="142"/>
      <c r="E970" s="3"/>
      <c r="F970" s="145"/>
      <c r="G970" s="145"/>
      <c r="H970" s="145"/>
      <c r="I970" s="3"/>
      <c r="J970" s="3"/>
      <c r="K970" s="3"/>
      <c r="L970" s="145"/>
    </row>
    <row r="971" spans="1:12" ht="14.25">
      <c r="A971" s="3"/>
      <c r="B971" s="3"/>
      <c r="C971" s="3"/>
      <c r="D971" s="142"/>
      <c r="E971" s="3"/>
      <c r="F971" s="145"/>
      <c r="G971" s="145"/>
      <c r="H971" s="145"/>
      <c r="I971" s="3"/>
      <c r="J971" s="3"/>
      <c r="K971" s="3"/>
      <c r="L971" s="145"/>
    </row>
    <row r="972" spans="1:12" ht="14.25">
      <c r="A972" s="3"/>
      <c r="B972" s="3"/>
      <c r="C972" s="3"/>
      <c r="D972" s="142"/>
      <c r="E972" s="3"/>
      <c r="F972" s="145"/>
      <c r="G972" s="145"/>
      <c r="H972" s="145"/>
      <c r="I972" s="3"/>
      <c r="J972" s="3"/>
      <c r="K972" s="3"/>
      <c r="L972" s="145"/>
    </row>
    <row r="973" spans="1:12" ht="14.25">
      <c r="A973" s="3"/>
      <c r="B973" s="3"/>
      <c r="C973" s="3"/>
      <c r="D973" s="142"/>
      <c r="E973" s="3"/>
      <c r="F973" s="145"/>
      <c r="G973" s="145"/>
      <c r="H973" s="145"/>
      <c r="I973" s="3"/>
      <c r="J973" s="3"/>
      <c r="K973" s="3"/>
      <c r="L973" s="145"/>
    </row>
    <row r="974" spans="1:12" ht="14.25">
      <c r="A974" s="3"/>
      <c r="B974" s="3"/>
      <c r="C974" s="3"/>
      <c r="D974" s="142"/>
      <c r="E974" s="3"/>
      <c r="F974" s="145"/>
      <c r="G974" s="145"/>
      <c r="H974" s="145"/>
      <c r="I974" s="3"/>
      <c r="J974" s="3"/>
      <c r="K974" s="3"/>
      <c r="L974" s="145"/>
    </row>
    <row r="975" spans="1:12" ht="14.25">
      <c r="A975" s="3"/>
      <c r="B975" s="3"/>
      <c r="C975" s="3"/>
      <c r="D975" s="142"/>
      <c r="E975" s="3"/>
      <c r="F975" s="145"/>
      <c r="G975" s="145"/>
      <c r="H975" s="145"/>
      <c r="I975" s="3"/>
      <c r="J975" s="3"/>
      <c r="K975" s="3"/>
      <c r="L975" s="145"/>
    </row>
    <row r="976" spans="1:12" ht="14.25">
      <c r="A976" s="3"/>
      <c r="B976" s="3"/>
      <c r="C976" s="3"/>
      <c r="D976" s="142"/>
      <c r="E976" s="3"/>
      <c r="F976" s="145"/>
      <c r="G976" s="145"/>
      <c r="H976" s="145"/>
      <c r="I976" s="3"/>
      <c r="J976" s="3"/>
      <c r="K976" s="3"/>
      <c r="L976" s="145"/>
    </row>
    <row r="977" spans="1:12" ht="14.25">
      <c r="A977" s="3"/>
      <c r="B977" s="3"/>
      <c r="C977" s="3"/>
      <c r="D977" s="142"/>
      <c r="E977" s="3"/>
      <c r="F977" s="145"/>
      <c r="G977" s="145"/>
      <c r="H977" s="145"/>
      <c r="I977" s="3"/>
      <c r="J977" s="3"/>
      <c r="K977" s="3"/>
      <c r="L977" s="145"/>
    </row>
    <row r="978" spans="1:12" ht="14.25">
      <c r="A978" s="3"/>
      <c r="B978" s="3"/>
      <c r="C978" s="3"/>
      <c r="D978" s="142"/>
      <c r="E978" s="3"/>
      <c r="F978" s="145"/>
      <c r="G978" s="145"/>
      <c r="H978" s="145"/>
      <c r="I978" s="3"/>
      <c r="J978" s="3"/>
      <c r="K978" s="3"/>
      <c r="L978" s="145"/>
    </row>
    <row r="979" spans="1:12" ht="14.25">
      <c r="A979" s="3"/>
      <c r="B979" s="3"/>
      <c r="C979" s="3"/>
      <c r="D979" s="142"/>
      <c r="E979" s="3"/>
      <c r="F979" s="145"/>
      <c r="G979" s="145"/>
      <c r="H979" s="145"/>
      <c r="I979" s="3"/>
      <c r="J979" s="3"/>
      <c r="K979" s="3"/>
      <c r="L979" s="145"/>
    </row>
    <row r="980" spans="1:12" ht="14.25">
      <c r="A980" s="3"/>
      <c r="B980" s="3"/>
      <c r="C980" s="3"/>
      <c r="D980" s="142"/>
      <c r="E980" s="3"/>
      <c r="F980" s="145"/>
      <c r="G980" s="145"/>
      <c r="H980" s="145"/>
      <c r="I980" s="3"/>
      <c r="J980" s="3"/>
      <c r="K980" s="3"/>
      <c r="L980" s="145"/>
    </row>
    <row r="981" spans="1:12" ht="14.25">
      <c r="A981" s="3"/>
      <c r="B981" s="3"/>
      <c r="C981" s="3"/>
      <c r="D981" s="142"/>
      <c r="E981" s="3"/>
      <c r="F981" s="145"/>
      <c r="G981" s="145"/>
      <c r="H981" s="145"/>
      <c r="I981" s="3"/>
      <c r="J981" s="3"/>
      <c r="K981" s="3"/>
      <c r="L981" s="145"/>
    </row>
    <row r="982" spans="1:12" ht="14.25">
      <c r="A982" s="3"/>
      <c r="B982" s="3"/>
      <c r="C982" s="3"/>
      <c r="D982" s="142"/>
      <c r="E982" s="3"/>
      <c r="F982" s="145"/>
      <c r="G982" s="145"/>
      <c r="H982" s="145"/>
      <c r="I982" s="3"/>
      <c r="J982" s="3"/>
      <c r="K982" s="3"/>
      <c r="L982" s="145"/>
    </row>
    <row r="983" spans="1:12" ht="14.25">
      <c r="A983" s="3"/>
      <c r="B983" s="3"/>
      <c r="C983" s="3"/>
      <c r="D983" s="142"/>
      <c r="E983" s="3"/>
      <c r="F983" s="145"/>
      <c r="G983" s="145"/>
      <c r="H983" s="145"/>
      <c r="I983" s="3"/>
      <c r="J983" s="3"/>
      <c r="K983" s="3"/>
      <c r="L983" s="145"/>
    </row>
    <row r="984" spans="1:12" ht="14.25">
      <c r="A984" s="3"/>
      <c r="B984" s="3"/>
      <c r="C984" s="3"/>
      <c r="D984" s="142"/>
      <c r="E984" s="3"/>
      <c r="F984" s="145"/>
      <c r="G984" s="145"/>
      <c r="H984" s="145"/>
      <c r="I984" s="3"/>
      <c r="J984" s="3"/>
      <c r="K984" s="3"/>
      <c r="L984" s="145"/>
    </row>
    <row r="985" spans="1:12" ht="14.25">
      <c r="A985" s="3"/>
      <c r="B985" s="3"/>
      <c r="C985" s="3"/>
      <c r="D985" s="142"/>
      <c r="E985" s="3"/>
      <c r="F985" s="145"/>
      <c r="G985" s="145"/>
      <c r="H985" s="145"/>
      <c r="I985" s="3"/>
      <c r="J985" s="3"/>
      <c r="K985" s="3"/>
      <c r="L985" s="145"/>
    </row>
    <row r="986" spans="1:12" ht="14.25">
      <c r="A986" s="3"/>
      <c r="B986" s="3"/>
      <c r="C986" s="3"/>
      <c r="D986" s="142"/>
      <c r="E986" s="3"/>
      <c r="F986" s="145"/>
      <c r="G986" s="145"/>
      <c r="H986" s="145"/>
      <c r="I986" s="3"/>
      <c r="J986" s="3"/>
      <c r="K986" s="3"/>
      <c r="L986" s="145"/>
    </row>
    <row r="987" spans="1:12" ht="14.25">
      <c r="A987" s="3"/>
      <c r="B987" s="3"/>
      <c r="C987" s="3"/>
      <c r="D987" s="142"/>
      <c r="E987" s="3"/>
      <c r="F987" s="145"/>
      <c r="G987" s="145"/>
      <c r="H987" s="145"/>
      <c r="I987" s="3"/>
      <c r="J987" s="3"/>
      <c r="K987" s="3"/>
      <c r="L987" s="145"/>
    </row>
    <row r="988" spans="1:12" ht="14.25">
      <c r="A988" s="3"/>
      <c r="B988" s="3"/>
      <c r="C988" s="3"/>
      <c r="D988" s="142"/>
      <c r="E988" s="3"/>
      <c r="F988" s="145"/>
      <c r="G988" s="145"/>
      <c r="H988" s="145"/>
      <c r="I988" s="3"/>
      <c r="J988" s="3"/>
      <c r="K988" s="3"/>
      <c r="L988" s="145"/>
    </row>
    <row r="989" spans="1:12" ht="14.25">
      <c r="A989" s="3"/>
      <c r="B989" s="3"/>
      <c r="C989" s="3"/>
      <c r="D989" s="142"/>
      <c r="E989" s="3"/>
      <c r="F989" s="145"/>
      <c r="G989" s="145"/>
      <c r="H989" s="145"/>
      <c r="I989" s="3"/>
      <c r="J989" s="3"/>
      <c r="K989" s="3"/>
      <c r="L989" s="145"/>
    </row>
    <row r="990" spans="1:12" ht="14.25">
      <c r="A990" s="3"/>
      <c r="B990" s="3"/>
      <c r="C990" s="3"/>
      <c r="D990" s="142"/>
      <c r="E990" s="3"/>
      <c r="F990" s="145"/>
      <c r="G990" s="145"/>
      <c r="H990" s="145"/>
      <c r="I990" s="3"/>
      <c r="J990" s="3"/>
      <c r="K990" s="3"/>
      <c r="L990" s="145"/>
    </row>
    <row r="991" spans="1:12" ht="14.25">
      <c r="A991" s="3"/>
      <c r="B991" s="3"/>
      <c r="C991" s="3"/>
      <c r="D991" s="142"/>
      <c r="E991" s="3"/>
      <c r="F991" s="145"/>
      <c r="G991" s="145"/>
      <c r="H991" s="145"/>
      <c r="I991" s="3"/>
      <c r="J991" s="3"/>
      <c r="K991" s="3"/>
      <c r="L991" s="145"/>
    </row>
    <row r="992" spans="1:12" ht="14.25">
      <c r="A992" s="3"/>
      <c r="B992" s="3"/>
      <c r="C992" s="3"/>
      <c r="D992" s="142"/>
      <c r="E992" s="3"/>
      <c r="F992" s="145"/>
      <c r="G992" s="145"/>
      <c r="H992" s="145"/>
      <c r="I992" s="3"/>
      <c r="J992" s="3"/>
      <c r="K992" s="3"/>
      <c r="L992" s="145"/>
    </row>
    <row r="993" spans="1:12" ht="14.25">
      <c r="A993" s="3"/>
      <c r="B993" s="3"/>
      <c r="C993" s="3"/>
      <c r="D993" s="142"/>
      <c r="E993" s="3"/>
      <c r="F993" s="145"/>
      <c r="G993" s="145"/>
      <c r="H993" s="145"/>
      <c r="I993" s="3"/>
      <c r="J993" s="3"/>
      <c r="K993" s="3"/>
      <c r="L993" s="145"/>
    </row>
    <row r="994" spans="1:12" ht="14.25">
      <c r="A994" s="3"/>
      <c r="B994" s="3"/>
      <c r="C994" s="3"/>
      <c r="D994" s="142"/>
      <c r="E994" s="3"/>
      <c r="F994" s="145"/>
      <c r="G994" s="145"/>
      <c r="H994" s="145"/>
      <c r="I994" s="3"/>
      <c r="J994" s="3"/>
      <c r="K994" s="3"/>
      <c r="L994" s="145"/>
    </row>
    <row r="995" spans="1:12" ht="14.25">
      <c r="A995" s="3"/>
      <c r="B995" s="3"/>
      <c r="C995" s="3"/>
      <c r="D995" s="142"/>
      <c r="E995" s="3"/>
      <c r="F995" s="145"/>
      <c r="G995" s="145"/>
      <c r="H995" s="145"/>
      <c r="I995" s="3"/>
      <c r="J995" s="3"/>
      <c r="K995" s="3"/>
      <c r="L995" s="145"/>
    </row>
    <row r="996" spans="1:12" ht="14.25">
      <c r="A996" s="3"/>
      <c r="B996" s="3"/>
      <c r="C996" s="3"/>
      <c r="D996" s="142"/>
      <c r="E996" s="3"/>
      <c r="F996" s="145"/>
      <c r="G996" s="145"/>
      <c r="H996" s="145"/>
      <c r="I996" s="3"/>
      <c r="J996" s="3"/>
      <c r="K996" s="3"/>
      <c r="L996" s="145"/>
    </row>
    <row r="997" spans="1:12" ht="14.25">
      <c r="A997" s="3"/>
      <c r="B997" s="3"/>
      <c r="C997" s="3"/>
      <c r="D997" s="142"/>
      <c r="E997" s="3"/>
      <c r="F997" s="145"/>
      <c r="G997" s="145"/>
      <c r="H997" s="145"/>
      <c r="I997" s="3"/>
      <c r="J997" s="3"/>
      <c r="K997" s="3"/>
      <c r="L997" s="145"/>
    </row>
    <row r="998" spans="1:12" ht="14.25">
      <c r="A998" s="3"/>
      <c r="B998" s="3"/>
      <c r="C998" s="3"/>
      <c r="D998" s="142"/>
      <c r="E998" s="3"/>
      <c r="F998" s="145"/>
      <c r="G998" s="145"/>
      <c r="H998" s="145"/>
      <c r="I998" s="3"/>
      <c r="J998" s="3"/>
      <c r="K998" s="3"/>
      <c r="L998" s="145"/>
    </row>
    <row r="999" spans="1:12" ht="14.25">
      <c r="A999" s="3"/>
      <c r="B999" s="3"/>
      <c r="C999" s="3"/>
      <c r="D999" s="142"/>
      <c r="E999" s="3"/>
      <c r="F999" s="145"/>
      <c r="G999" s="145"/>
      <c r="H999" s="145"/>
      <c r="I999" s="3"/>
      <c r="J999" s="3"/>
      <c r="K999" s="3"/>
      <c r="L999" s="145"/>
    </row>
    <row r="1000" spans="1:12" ht="14.25">
      <c r="A1000" s="3"/>
      <c r="B1000" s="3"/>
      <c r="C1000" s="3"/>
      <c r="D1000" s="142"/>
      <c r="E1000" s="3"/>
      <c r="F1000" s="145"/>
      <c r="G1000" s="145"/>
      <c r="H1000" s="145"/>
      <c r="I1000" s="3"/>
      <c r="J1000" s="3"/>
      <c r="K1000" s="3"/>
      <c r="L1000" s="145"/>
    </row>
    <row r="1001" spans="1:12" ht="14.25">
      <c r="A1001" s="3"/>
      <c r="B1001" s="3"/>
      <c r="C1001" s="3"/>
      <c r="D1001" s="142"/>
      <c r="E1001" s="3"/>
      <c r="F1001" s="145"/>
      <c r="G1001" s="145"/>
      <c r="H1001" s="145"/>
      <c r="I1001" s="3"/>
      <c r="J1001" s="3"/>
      <c r="K1001" s="3"/>
      <c r="L1001" s="145"/>
    </row>
    <row r="1002" spans="1:12" ht="14.25">
      <c r="A1002" s="3"/>
      <c r="B1002" s="3"/>
      <c r="C1002" s="3"/>
      <c r="D1002" s="142"/>
      <c r="E1002" s="3"/>
      <c r="F1002" s="145"/>
      <c r="G1002" s="145"/>
      <c r="H1002" s="145"/>
      <c r="I1002" s="3"/>
      <c r="J1002" s="3"/>
      <c r="K1002" s="3"/>
      <c r="L1002" s="145"/>
    </row>
    <row r="1003" spans="1:12" ht="14.25">
      <c r="A1003" s="3"/>
      <c r="B1003" s="3"/>
      <c r="C1003" s="3"/>
      <c r="D1003" s="142"/>
      <c r="E1003" s="3"/>
      <c r="F1003" s="145"/>
      <c r="G1003" s="145"/>
      <c r="H1003" s="145"/>
      <c r="I1003" s="3"/>
      <c r="J1003" s="3"/>
      <c r="K1003" s="3"/>
      <c r="L1003" s="145"/>
    </row>
    <row r="1004" spans="1:12" ht="14.25">
      <c r="A1004" s="3"/>
      <c r="B1004" s="3"/>
      <c r="C1004" s="3"/>
      <c r="D1004" s="142"/>
      <c r="E1004" s="3"/>
      <c r="F1004" s="145"/>
      <c r="G1004" s="145"/>
      <c r="H1004" s="145"/>
      <c r="I1004" s="3"/>
      <c r="J1004" s="3"/>
      <c r="K1004" s="3"/>
      <c r="L1004" s="145"/>
    </row>
    <row r="1005" spans="1:12" ht="14.25">
      <c r="A1005" s="3"/>
      <c r="B1005" s="3"/>
      <c r="C1005" s="3"/>
      <c r="D1005" s="142"/>
      <c r="E1005" s="3"/>
      <c r="F1005" s="145"/>
      <c r="G1005" s="145"/>
      <c r="H1005" s="145"/>
      <c r="I1005" s="3"/>
      <c r="J1005" s="3"/>
      <c r="K1005" s="3"/>
      <c r="L1005" s="145"/>
    </row>
    <row r="1006" spans="1:12" ht="14.25">
      <c r="A1006" s="3"/>
      <c r="B1006" s="3"/>
      <c r="C1006" s="3"/>
      <c r="D1006" s="142"/>
      <c r="E1006" s="3"/>
      <c r="F1006" s="145"/>
      <c r="G1006" s="145"/>
      <c r="H1006" s="145"/>
      <c r="I1006" s="3"/>
      <c r="J1006" s="3"/>
      <c r="K1006" s="3"/>
      <c r="L1006" s="145"/>
    </row>
    <row r="1007" spans="1:12" ht="14.25">
      <c r="A1007" s="3"/>
      <c r="B1007" s="3"/>
      <c r="C1007" s="3"/>
      <c r="D1007" s="142"/>
      <c r="E1007" s="3"/>
      <c r="F1007" s="145"/>
      <c r="G1007" s="145"/>
      <c r="H1007" s="145"/>
      <c r="I1007" s="3"/>
      <c r="J1007" s="3"/>
      <c r="K1007" s="3"/>
      <c r="L1007" s="145"/>
    </row>
    <row r="1008" spans="1:12" ht="14.25">
      <c r="A1008" s="3"/>
      <c r="B1008" s="3"/>
      <c r="C1008" s="3"/>
      <c r="D1008" s="142"/>
      <c r="E1008" s="3"/>
      <c r="F1008" s="145"/>
      <c r="G1008" s="145"/>
      <c r="H1008" s="145"/>
      <c r="I1008" s="3"/>
      <c r="J1008" s="3"/>
      <c r="K1008" s="3"/>
      <c r="L1008" s="145"/>
    </row>
    <row r="1009" spans="1:12" ht="14.25">
      <c r="A1009" s="3"/>
      <c r="B1009" s="3"/>
      <c r="C1009" s="3"/>
      <c r="D1009" s="142"/>
      <c r="E1009" s="3"/>
      <c r="F1009" s="145"/>
      <c r="G1009" s="145"/>
      <c r="H1009" s="145"/>
      <c r="I1009" s="3"/>
      <c r="J1009" s="3"/>
      <c r="K1009" s="3"/>
      <c r="L1009" s="145"/>
    </row>
    <row r="1010" spans="1:12" ht="14.25">
      <c r="A1010" s="3"/>
      <c r="B1010" s="3"/>
      <c r="C1010" s="3"/>
      <c r="D1010" s="142"/>
      <c r="E1010" s="3"/>
      <c r="F1010" s="145"/>
      <c r="G1010" s="145"/>
      <c r="H1010" s="145"/>
      <c r="I1010" s="3"/>
      <c r="J1010" s="3"/>
      <c r="K1010" s="3"/>
      <c r="L1010" s="145"/>
    </row>
    <row r="1011" spans="1:12" ht="14.25">
      <c r="A1011" s="3"/>
      <c r="B1011" s="3"/>
      <c r="C1011" s="3"/>
      <c r="D1011" s="142"/>
      <c r="E1011" s="3"/>
      <c r="F1011" s="145"/>
      <c r="G1011" s="145"/>
      <c r="H1011" s="145"/>
      <c r="I1011" s="3"/>
      <c r="J1011" s="3"/>
      <c r="K1011" s="3"/>
      <c r="L1011" s="145"/>
    </row>
    <row r="1012" spans="1:12" ht="14.25">
      <c r="A1012" s="3"/>
      <c r="B1012" s="3"/>
      <c r="C1012" s="3"/>
      <c r="D1012" s="142"/>
      <c r="E1012" s="3"/>
      <c r="F1012" s="145"/>
      <c r="G1012" s="145"/>
      <c r="H1012" s="145"/>
      <c r="I1012" s="3"/>
      <c r="J1012" s="3"/>
      <c r="K1012" s="3"/>
      <c r="L1012" s="145"/>
    </row>
    <row r="1013" spans="1:12" ht="14.25">
      <c r="A1013" s="3"/>
      <c r="B1013" s="3"/>
      <c r="C1013" s="3"/>
      <c r="D1013" s="142"/>
      <c r="E1013" s="3"/>
      <c r="F1013" s="145"/>
      <c r="G1013" s="145"/>
      <c r="H1013" s="145"/>
      <c r="I1013" s="3"/>
      <c r="J1013" s="3"/>
      <c r="K1013" s="3"/>
      <c r="L1013" s="145"/>
    </row>
    <row r="1014" spans="1:12" ht="14.25">
      <c r="A1014" s="3"/>
      <c r="B1014" s="3"/>
      <c r="C1014" s="3"/>
      <c r="D1014" s="142"/>
      <c r="E1014" s="3"/>
      <c r="F1014" s="145"/>
      <c r="G1014" s="145"/>
      <c r="H1014" s="145"/>
      <c r="I1014" s="3"/>
      <c r="J1014" s="3"/>
      <c r="K1014" s="3"/>
      <c r="L1014" s="145"/>
    </row>
    <row r="1015" spans="1:12" ht="14.25">
      <c r="A1015" s="3"/>
      <c r="B1015" s="3"/>
      <c r="C1015" s="3"/>
      <c r="D1015" s="142"/>
      <c r="E1015" s="3"/>
      <c r="F1015" s="145"/>
      <c r="G1015" s="145"/>
      <c r="H1015" s="145"/>
      <c r="I1015" s="3"/>
      <c r="J1015" s="3"/>
      <c r="K1015" s="3"/>
      <c r="L1015" s="145"/>
    </row>
    <row r="1016" spans="1:12" ht="14.25">
      <c r="A1016" s="3"/>
      <c r="B1016" s="3"/>
      <c r="C1016" s="3"/>
      <c r="D1016" s="142"/>
      <c r="E1016" s="3"/>
      <c r="F1016" s="145"/>
      <c r="G1016" s="145"/>
      <c r="H1016" s="145"/>
      <c r="I1016" s="3"/>
      <c r="J1016" s="3"/>
      <c r="K1016" s="3"/>
      <c r="L1016" s="145"/>
    </row>
    <row r="1017" spans="1:12" ht="14.25">
      <c r="A1017" s="3"/>
      <c r="B1017" s="3"/>
      <c r="C1017" s="3"/>
      <c r="D1017" s="142"/>
      <c r="E1017" s="3"/>
      <c r="F1017" s="145"/>
      <c r="G1017" s="145"/>
      <c r="H1017" s="145"/>
      <c r="I1017" s="3"/>
      <c r="J1017" s="3"/>
      <c r="K1017" s="3"/>
      <c r="L1017" s="145"/>
    </row>
    <row r="1018" spans="1:12" ht="14.25">
      <c r="A1018" s="3"/>
      <c r="B1018" s="3"/>
      <c r="C1018" s="3"/>
      <c r="D1018" s="142"/>
      <c r="E1018" s="3"/>
      <c r="F1018" s="145"/>
      <c r="G1018" s="145"/>
      <c r="H1018" s="145"/>
      <c r="I1018" s="3"/>
      <c r="J1018" s="3"/>
      <c r="K1018" s="3"/>
      <c r="L1018" s="145"/>
    </row>
    <row r="1019" spans="1:12" ht="14.25">
      <c r="A1019" s="3"/>
      <c r="B1019" s="3"/>
      <c r="C1019" s="3"/>
      <c r="D1019" s="142"/>
      <c r="E1019" s="3"/>
      <c r="F1019" s="145"/>
      <c r="G1019" s="145"/>
      <c r="H1019" s="145"/>
      <c r="I1019" s="3"/>
      <c r="J1019" s="3"/>
      <c r="K1019" s="3"/>
      <c r="L1019" s="145"/>
    </row>
    <row r="1020" spans="1:12" ht="14.25">
      <c r="A1020" s="3"/>
      <c r="B1020" s="3"/>
      <c r="C1020" s="3"/>
      <c r="D1020" s="142"/>
      <c r="E1020" s="3"/>
      <c r="F1020" s="145"/>
      <c r="G1020" s="145"/>
      <c r="H1020" s="145"/>
      <c r="I1020" s="3"/>
      <c r="J1020" s="3"/>
      <c r="K1020" s="3"/>
      <c r="L1020" s="145"/>
    </row>
    <row r="1021" spans="1:12" ht="14.25">
      <c r="A1021" s="3"/>
      <c r="B1021" s="3"/>
      <c r="C1021" s="3"/>
      <c r="D1021" s="142"/>
      <c r="E1021" s="3"/>
      <c r="F1021" s="145"/>
      <c r="G1021" s="145"/>
      <c r="H1021" s="145"/>
      <c r="I1021" s="3"/>
      <c r="J1021" s="3"/>
      <c r="K1021" s="3"/>
      <c r="L1021" s="145"/>
    </row>
    <row r="1022" spans="1:12" ht="14.25">
      <c r="A1022" s="3"/>
      <c r="B1022" s="3"/>
      <c r="C1022" s="3"/>
      <c r="D1022" s="142"/>
      <c r="E1022" s="3"/>
      <c r="F1022" s="145"/>
      <c r="G1022" s="145"/>
      <c r="H1022" s="145"/>
      <c r="I1022" s="3"/>
      <c r="J1022" s="3"/>
      <c r="K1022" s="3"/>
      <c r="L1022" s="145"/>
    </row>
    <row r="1023" spans="1:12" ht="14.25">
      <c r="A1023" s="3"/>
      <c r="B1023" s="3"/>
      <c r="C1023" s="3"/>
      <c r="D1023" s="142"/>
      <c r="E1023" s="3"/>
      <c r="F1023" s="145"/>
      <c r="G1023" s="145"/>
      <c r="H1023" s="145"/>
      <c r="I1023" s="3"/>
      <c r="J1023" s="3"/>
      <c r="K1023" s="3"/>
      <c r="L1023" s="145"/>
    </row>
    <row r="1024" spans="1:12" ht="14.25">
      <c r="A1024" s="3"/>
      <c r="B1024" s="3"/>
      <c r="C1024" s="3"/>
      <c r="D1024" s="142"/>
      <c r="E1024" s="3"/>
      <c r="F1024" s="145"/>
      <c r="G1024" s="145"/>
      <c r="H1024" s="145"/>
      <c r="I1024" s="3"/>
      <c r="J1024" s="3"/>
      <c r="K1024" s="3"/>
      <c r="L1024" s="145"/>
    </row>
    <row r="1025" spans="1:12" ht="14.25">
      <c r="A1025" s="3"/>
      <c r="B1025" s="3"/>
      <c r="C1025" s="3"/>
      <c r="D1025" s="142"/>
      <c r="E1025" s="3"/>
      <c r="F1025" s="145"/>
      <c r="G1025" s="145"/>
      <c r="H1025" s="145"/>
      <c r="I1025" s="3"/>
      <c r="J1025" s="3"/>
      <c r="K1025" s="3"/>
      <c r="L1025" s="145"/>
    </row>
    <row r="1026" spans="1:12" ht="14.25">
      <c r="A1026" s="3"/>
      <c r="B1026" s="3"/>
      <c r="C1026" s="3"/>
      <c r="D1026" s="142"/>
      <c r="E1026" s="3"/>
      <c r="F1026" s="145"/>
      <c r="G1026" s="145"/>
      <c r="H1026" s="145"/>
      <c r="I1026" s="3"/>
      <c r="J1026" s="3"/>
      <c r="K1026" s="3"/>
      <c r="L1026" s="145"/>
    </row>
    <row r="1027" spans="1:12" ht="14.25">
      <c r="A1027" s="3"/>
      <c r="B1027" s="3"/>
      <c r="C1027" s="3"/>
      <c r="D1027" s="142"/>
      <c r="E1027" s="3"/>
      <c r="F1027" s="145"/>
      <c r="G1027" s="145"/>
      <c r="H1027" s="145"/>
      <c r="I1027" s="3"/>
      <c r="J1027" s="3"/>
      <c r="K1027" s="3"/>
      <c r="L1027" s="145"/>
    </row>
    <row r="1028" spans="1:12" ht="14.25">
      <c r="A1028" s="3"/>
      <c r="B1028" s="3"/>
      <c r="C1028" s="3"/>
      <c r="D1028" s="142"/>
      <c r="E1028" s="3"/>
      <c r="F1028" s="145"/>
      <c r="G1028" s="145"/>
      <c r="H1028" s="145"/>
      <c r="I1028" s="3"/>
      <c r="J1028" s="3"/>
      <c r="K1028" s="3"/>
      <c r="L1028" s="145"/>
    </row>
    <row r="1029" spans="1:12" ht="14.25">
      <c r="A1029" s="3"/>
      <c r="B1029" s="3"/>
      <c r="C1029" s="3"/>
      <c r="D1029" s="142"/>
      <c r="E1029" s="3"/>
      <c r="F1029" s="145"/>
      <c r="G1029" s="145"/>
      <c r="H1029" s="145"/>
      <c r="I1029" s="3"/>
      <c r="J1029" s="3"/>
      <c r="K1029" s="3"/>
      <c r="L1029" s="145"/>
    </row>
    <row r="1030" spans="1:12" ht="14.25">
      <c r="A1030" s="3"/>
      <c r="B1030" s="3"/>
      <c r="C1030" s="3"/>
      <c r="D1030" s="142"/>
      <c r="E1030" s="3"/>
      <c r="F1030" s="145"/>
      <c r="G1030" s="145"/>
      <c r="H1030" s="145"/>
      <c r="I1030" s="3"/>
      <c r="J1030" s="3"/>
      <c r="K1030" s="3"/>
      <c r="L1030" s="145"/>
    </row>
    <row r="1031" spans="1:12" ht="14.25">
      <c r="A1031" s="3"/>
      <c r="B1031" s="3"/>
      <c r="C1031" s="3"/>
      <c r="D1031" s="142"/>
      <c r="E1031" s="3"/>
      <c r="F1031" s="145"/>
      <c r="G1031" s="145"/>
      <c r="H1031" s="145"/>
      <c r="I1031" s="3"/>
      <c r="J1031" s="3"/>
      <c r="K1031" s="3"/>
      <c r="L1031" s="145"/>
    </row>
    <row r="1032" spans="1:12" ht="14.25">
      <c r="A1032" s="3"/>
      <c r="B1032" s="3"/>
      <c r="C1032" s="3"/>
      <c r="D1032" s="142"/>
      <c r="E1032" s="3"/>
      <c r="F1032" s="145"/>
      <c r="G1032" s="145"/>
      <c r="H1032" s="145"/>
      <c r="I1032" s="3"/>
      <c r="J1032" s="3"/>
      <c r="K1032" s="3"/>
      <c r="L1032" s="145"/>
    </row>
    <row r="1033" spans="1:12" ht="14.25">
      <c r="A1033" s="3"/>
      <c r="B1033" s="3"/>
      <c r="C1033" s="3"/>
      <c r="D1033" s="142"/>
      <c r="E1033" s="3"/>
      <c r="F1033" s="145"/>
      <c r="G1033" s="145"/>
      <c r="H1033" s="145"/>
      <c r="I1033" s="3"/>
      <c r="J1033" s="3"/>
      <c r="K1033" s="3"/>
      <c r="L1033" s="145"/>
    </row>
    <row r="1034" spans="1:12" ht="14.25">
      <c r="A1034" s="3"/>
      <c r="B1034" s="3"/>
      <c r="C1034" s="3"/>
      <c r="D1034" s="142"/>
      <c r="E1034" s="3"/>
      <c r="F1034" s="145"/>
      <c r="G1034" s="145"/>
      <c r="H1034" s="145"/>
      <c r="I1034" s="3"/>
      <c r="J1034" s="3"/>
      <c r="K1034" s="3"/>
      <c r="L1034" s="145"/>
    </row>
    <row r="1035" spans="1:12" ht="14.25">
      <c r="A1035" s="3"/>
      <c r="B1035" s="3"/>
      <c r="C1035" s="3"/>
      <c r="D1035" s="142"/>
      <c r="E1035" s="3"/>
      <c r="F1035" s="145"/>
      <c r="G1035" s="145"/>
      <c r="H1035" s="145"/>
      <c r="I1035" s="3"/>
      <c r="J1035" s="3"/>
      <c r="K1035" s="3"/>
      <c r="L1035" s="145"/>
    </row>
    <row r="1036" spans="1:12" ht="14.25">
      <c r="A1036" s="3"/>
      <c r="B1036" s="3"/>
      <c r="C1036" s="3"/>
      <c r="D1036" s="142"/>
      <c r="E1036" s="3"/>
      <c r="F1036" s="145"/>
      <c r="G1036" s="145"/>
      <c r="H1036" s="145"/>
      <c r="I1036" s="3"/>
      <c r="J1036" s="3"/>
      <c r="K1036" s="3"/>
      <c r="L1036" s="145"/>
    </row>
    <row r="1037" spans="1:12" ht="14.25">
      <c r="A1037" s="3"/>
      <c r="B1037" s="3"/>
      <c r="C1037" s="3"/>
      <c r="D1037" s="142"/>
      <c r="E1037" s="3"/>
      <c r="F1037" s="145"/>
      <c r="G1037" s="145"/>
      <c r="H1037" s="145"/>
      <c r="I1037" s="3"/>
      <c r="J1037" s="3"/>
      <c r="K1037" s="3"/>
      <c r="L1037" s="145"/>
    </row>
    <row r="1038" spans="1:12" ht="14.25">
      <c r="A1038" s="3"/>
      <c r="B1038" s="3"/>
      <c r="C1038" s="3"/>
      <c r="D1038" s="142"/>
      <c r="E1038" s="3"/>
      <c r="F1038" s="145"/>
      <c r="G1038" s="145"/>
      <c r="H1038" s="145"/>
      <c r="I1038" s="3"/>
      <c r="J1038" s="3"/>
      <c r="K1038" s="3"/>
      <c r="L1038" s="145"/>
    </row>
    <row r="1039" spans="1:12" ht="14.25">
      <c r="A1039" s="3"/>
      <c r="B1039" s="3"/>
      <c r="C1039" s="3"/>
      <c r="D1039" s="142"/>
      <c r="E1039" s="3"/>
      <c r="F1039" s="145"/>
      <c r="G1039" s="145"/>
      <c r="H1039" s="145"/>
      <c r="I1039" s="3"/>
      <c r="J1039" s="3"/>
      <c r="K1039" s="3"/>
      <c r="L1039" s="145"/>
    </row>
    <row r="1040" spans="1:12" ht="14.25">
      <c r="A1040" s="3"/>
      <c r="B1040" s="3"/>
      <c r="C1040" s="3"/>
      <c r="D1040" s="142"/>
      <c r="E1040" s="3"/>
      <c r="F1040" s="145"/>
      <c r="G1040" s="145"/>
      <c r="H1040" s="145"/>
      <c r="I1040" s="3"/>
      <c r="J1040" s="3"/>
      <c r="K1040" s="3"/>
      <c r="L1040" s="145"/>
    </row>
    <row r="1041" spans="1:12" ht="14.25">
      <c r="A1041" s="3"/>
      <c r="B1041" s="3"/>
      <c r="C1041" s="3"/>
      <c r="D1041" s="142"/>
      <c r="E1041" s="3"/>
      <c r="F1041" s="145"/>
      <c r="G1041" s="145"/>
      <c r="H1041" s="145"/>
      <c r="I1041" s="3"/>
      <c r="J1041" s="3"/>
      <c r="K1041" s="3"/>
      <c r="L1041" s="145"/>
    </row>
    <row r="1042" spans="1:12" ht="14.25">
      <c r="A1042" s="3"/>
      <c r="B1042" s="3"/>
      <c r="C1042" s="3"/>
      <c r="D1042" s="142"/>
      <c r="E1042" s="3"/>
      <c r="F1042" s="145"/>
      <c r="G1042" s="145"/>
      <c r="H1042" s="145"/>
      <c r="I1042" s="3"/>
      <c r="J1042" s="3"/>
      <c r="K1042" s="3"/>
      <c r="L1042" s="145"/>
    </row>
    <row r="1043" spans="1:12" ht="14.25">
      <c r="A1043" s="3"/>
      <c r="B1043" s="3"/>
      <c r="C1043" s="3"/>
      <c r="D1043" s="142"/>
      <c r="E1043" s="3"/>
      <c r="F1043" s="145"/>
      <c r="G1043" s="145"/>
      <c r="H1043" s="145"/>
      <c r="I1043" s="3"/>
      <c r="J1043" s="3"/>
      <c r="K1043" s="3"/>
      <c r="L1043" s="145"/>
    </row>
    <row r="1044" spans="1:12" ht="14.25">
      <c r="A1044" s="3"/>
      <c r="B1044" s="3"/>
      <c r="C1044" s="3"/>
      <c r="D1044" s="142"/>
      <c r="E1044" s="3"/>
      <c r="F1044" s="145"/>
      <c r="G1044" s="145"/>
      <c r="H1044" s="145"/>
      <c r="I1044" s="3"/>
      <c r="J1044" s="3"/>
      <c r="K1044" s="3"/>
      <c r="L1044" s="145"/>
    </row>
    <row r="1045" spans="1:12" ht="14.25">
      <c r="A1045" s="3"/>
      <c r="B1045" s="3"/>
      <c r="C1045" s="3"/>
      <c r="D1045" s="142"/>
      <c r="E1045" s="3"/>
      <c r="F1045" s="145"/>
      <c r="G1045" s="145"/>
      <c r="H1045" s="145"/>
      <c r="I1045" s="3"/>
      <c r="J1045" s="3"/>
      <c r="K1045" s="3"/>
      <c r="L1045" s="145"/>
    </row>
    <row r="1046" spans="1:12" ht="14.25">
      <c r="A1046" s="3"/>
      <c r="B1046" s="3"/>
      <c r="C1046" s="3"/>
      <c r="D1046" s="142"/>
      <c r="E1046" s="3"/>
      <c r="F1046" s="145"/>
      <c r="G1046" s="145"/>
      <c r="H1046" s="145"/>
      <c r="I1046" s="3"/>
      <c r="J1046" s="3"/>
      <c r="K1046" s="3"/>
      <c r="L1046" s="145"/>
    </row>
    <row r="1047" spans="1:12" ht="14.25">
      <c r="A1047" s="3"/>
      <c r="B1047" s="3"/>
      <c r="C1047" s="3"/>
      <c r="D1047" s="142"/>
      <c r="E1047" s="3"/>
      <c r="F1047" s="145"/>
      <c r="G1047" s="145"/>
      <c r="H1047" s="145"/>
      <c r="I1047" s="3"/>
      <c r="J1047" s="3"/>
      <c r="K1047" s="3"/>
      <c r="L1047" s="145"/>
    </row>
    <row r="1048" spans="1:12" ht="14.25">
      <c r="A1048" s="3"/>
      <c r="B1048" s="3"/>
      <c r="C1048" s="3"/>
      <c r="D1048" s="142"/>
      <c r="E1048" s="3"/>
      <c r="F1048" s="145"/>
      <c r="G1048" s="145"/>
      <c r="H1048" s="145"/>
      <c r="I1048" s="3"/>
      <c r="J1048" s="3"/>
      <c r="K1048" s="3"/>
      <c r="L1048" s="145"/>
    </row>
    <row r="1049" spans="1:12" ht="14.25">
      <c r="A1049" s="3"/>
      <c r="B1049" s="3"/>
      <c r="C1049" s="3"/>
      <c r="D1049" s="142"/>
      <c r="E1049" s="3"/>
      <c r="F1049" s="145"/>
      <c r="G1049" s="145"/>
      <c r="H1049" s="145"/>
      <c r="I1049" s="3"/>
      <c r="J1049" s="3"/>
      <c r="K1049" s="3"/>
      <c r="L1049" s="145"/>
    </row>
    <row r="1050" spans="1:12" ht="14.25">
      <c r="A1050" s="3"/>
      <c r="B1050" s="3"/>
      <c r="C1050" s="3"/>
      <c r="D1050" s="142"/>
      <c r="E1050" s="3"/>
      <c r="F1050" s="145"/>
      <c r="G1050" s="145"/>
      <c r="H1050" s="145"/>
      <c r="I1050" s="3"/>
      <c r="J1050" s="3"/>
      <c r="K1050" s="3"/>
      <c r="L1050" s="145"/>
    </row>
    <row r="1051" spans="1:12" ht="14.25">
      <c r="A1051" s="3"/>
      <c r="B1051" s="3"/>
      <c r="C1051" s="3"/>
      <c r="D1051" s="142"/>
      <c r="E1051" s="3"/>
      <c r="F1051" s="145"/>
      <c r="G1051" s="145"/>
      <c r="H1051" s="145"/>
      <c r="I1051" s="3"/>
      <c r="J1051" s="3"/>
      <c r="K1051" s="3"/>
      <c r="L1051" s="145"/>
    </row>
    <row r="1052" spans="1:12" ht="14.25">
      <c r="A1052" s="3"/>
      <c r="B1052" s="3"/>
      <c r="C1052" s="3"/>
      <c r="D1052" s="142"/>
      <c r="E1052" s="3"/>
      <c r="F1052" s="145"/>
      <c r="G1052" s="145"/>
      <c r="H1052" s="145"/>
      <c r="I1052" s="3"/>
      <c r="J1052" s="3"/>
      <c r="K1052" s="3"/>
      <c r="L1052" s="145"/>
    </row>
    <row r="1053" spans="1:12" ht="14.25">
      <c r="A1053" s="3"/>
      <c r="B1053" s="3"/>
      <c r="C1053" s="3"/>
      <c r="D1053" s="142"/>
      <c r="E1053" s="3"/>
      <c r="F1053" s="145"/>
      <c r="G1053" s="145"/>
      <c r="H1053" s="145"/>
      <c r="I1053" s="3"/>
      <c r="J1053" s="3"/>
      <c r="K1053" s="3"/>
      <c r="L1053" s="145"/>
    </row>
    <row r="1054" spans="1:12" ht="14.25">
      <c r="A1054" s="3"/>
      <c r="B1054" s="3"/>
      <c r="C1054" s="3"/>
      <c r="D1054" s="142"/>
      <c r="E1054" s="3"/>
      <c r="F1054" s="145"/>
      <c r="G1054" s="145"/>
      <c r="H1054" s="145"/>
      <c r="I1054" s="3"/>
      <c r="J1054" s="3"/>
      <c r="K1054" s="3"/>
      <c r="L1054" s="145"/>
    </row>
    <row r="1055" spans="1:12" ht="14.25">
      <c r="A1055" s="3"/>
      <c r="B1055" s="3"/>
      <c r="C1055" s="3"/>
      <c r="D1055" s="142"/>
      <c r="E1055" s="3"/>
      <c r="F1055" s="145"/>
      <c r="G1055" s="145"/>
      <c r="H1055" s="145"/>
      <c r="I1055" s="3"/>
      <c r="J1055" s="3"/>
      <c r="K1055" s="3"/>
      <c r="L1055" s="145"/>
    </row>
    <row r="1056" spans="1:12" ht="14.25">
      <c r="A1056" s="3"/>
      <c r="B1056" s="3"/>
      <c r="C1056" s="3"/>
      <c r="D1056" s="142"/>
      <c r="E1056" s="3"/>
      <c r="F1056" s="145"/>
      <c r="G1056" s="145"/>
      <c r="H1056" s="145"/>
      <c r="I1056" s="3"/>
      <c r="J1056" s="3"/>
      <c r="K1056" s="3"/>
      <c r="L1056" s="145"/>
    </row>
    <row r="1057" spans="1:12" ht="14.25">
      <c r="A1057" s="3"/>
      <c r="B1057" s="3"/>
      <c r="C1057" s="3"/>
      <c r="D1057" s="142"/>
      <c r="E1057" s="3"/>
      <c r="F1057" s="145"/>
      <c r="G1057" s="145"/>
      <c r="H1057" s="145"/>
      <c r="I1057" s="3"/>
      <c r="J1057" s="3"/>
      <c r="K1057" s="3"/>
      <c r="L1057" s="145"/>
    </row>
    <row r="1058" spans="1:12" ht="14.25">
      <c r="A1058" s="3"/>
      <c r="B1058" s="3"/>
      <c r="C1058" s="3"/>
      <c r="D1058" s="142"/>
      <c r="E1058" s="3"/>
      <c r="F1058" s="145"/>
      <c r="G1058" s="145"/>
      <c r="H1058" s="145"/>
      <c r="I1058" s="3"/>
      <c r="J1058" s="3"/>
      <c r="K1058" s="3"/>
      <c r="L1058" s="145"/>
    </row>
    <row r="1059" spans="1:12" ht="14.25">
      <c r="A1059" s="3"/>
      <c r="B1059" s="3"/>
      <c r="C1059" s="3"/>
      <c r="D1059" s="142"/>
      <c r="E1059" s="3"/>
      <c r="F1059" s="145"/>
      <c r="G1059" s="145"/>
      <c r="H1059" s="145"/>
      <c r="I1059" s="3"/>
      <c r="J1059" s="3"/>
      <c r="K1059" s="3"/>
      <c r="L1059" s="145"/>
    </row>
    <row r="1060" spans="1:12" ht="14.25">
      <c r="A1060" s="3"/>
      <c r="B1060" s="3"/>
      <c r="C1060" s="3"/>
      <c r="D1060" s="142"/>
      <c r="E1060" s="3"/>
      <c r="F1060" s="145"/>
      <c r="G1060" s="145"/>
      <c r="H1060" s="145"/>
      <c r="I1060" s="3"/>
      <c r="J1060" s="3"/>
      <c r="K1060" s="3"/>
      <c r="L1060" s="145"/>
    </row>
    <row r="1061" spans="1:12" ht="14.25">
      <c r="A1061" s="3"/>
      <c r="B1061" s="3"/>
      <c r="C1061" s="3"/>
      <c r="D1061" s="142"/>
      <c r="E1061" s="3"/>
      <c r="F1061" s="145"/>
      <c r="G1061" s="145"/>
      <c r="H1061" s="145"/>
      <c r="I1061" s="3"/>
      <c r="J1061" s="3"/>
      <c r="K1061" s="3"/>
      <c r="L1061" s="145"/>
    </row>
    <row r="1062" spans="1:12" ht="14.25">
      <c r="A1062" s="3"/>
      <c r="B1062" s="3"/>
      <c r="C1062" s="3"/>
      <c r="D1062" s="142"/>
      <c r="E1062" s="3"/>
      <c r="F1062" s="145"/>
      <c r="G1062" s="145"/>
      <c r="H1062" s="145"/>
      <c r="I1062" s="3"/>
      <c r="J1062" s="3"/>
      <c r="K1062" s="3"/>
      <c r="L1062" s="145"/>
    </row>
    <row r="1063" spans="1:12" ht="14.25">
      <c r="A1063" s="3"/>
      <c r="B1063" s="3"/>
      <c r="C1063" s="3"/>
      <c r="D1063" s="142"/>
      <c r="E1063" s="3"/>
      <c r="F1063" s="145"/>
      <c r="G1063" s="145"/>
      <c r="H1063" s="145"/>
      <c r="I1063" s="3"/>
      <c r="J1063" s="3"/>
      <c r="K1063" s="3"/>
      <c r="L1063" s="145"/>
    </row>
    <row r="1064" spans="1:12" ht="14.25">
      <c r="A1064" s="3"/>
      <c r="B1064" s="3"/>
      <c r="C1064" s="3"/>
      <c r="D1064" s="142"/>
      <c r="E1064" s="3"/>
      <c r="F1064" s="145"/>
      <c r="G1064" s="145"/>
      <c r="H1064" s="145"/>
      <c r="I1064" s="3"/>
      <c r="J1064" s="3"/>
      <c r="K1064" s="3"/>
      <c r="L1064" s="145"/>
    </row>
    <row r="1065" spans="1:12" ht="14.25">
      <c r="A1065" s="3"/>
      <c r="B1065" s="3"/>
      <c r="C1065" s="3"/>
      <c r="D1065" s="142"/>
      <c r="E1065" s="3"/>
      <c r="F1065" s="145"/>
      <c r="G1065" s="145"/>
      <c r="H1065" s="145"/>
      <c r="I1065" s="3"/>
      <c r="J1065" s="3"/>
      <c r="K1065" s="3"/>
      <c r="L1065" s="145"/>
    </row>
    <row r="1066" spans="1:12" ht="14.25">
      <c r="A1066" s="3"/>
      <c r="B1066" s="3"/>
      <c r="C1066" s="3"/>
      <c r="D1066" s="142"/>
      <c r="E1066" s="3"/>
      <c r="F1066" s="145"/>
      <c r="G1066" s="145"/>
      <c r="H1066" s="145"/>
      <c r="I1066" s="3"/>
      <c r="J1066" s="3"/>
      <c r="K1066" s="3"/>
      <c r="L1066" s="145"/>
    </row>
    <row r="1067" spans="1:12" ht="14.25">
      <c r="A1067" s="3"/>
      <c r="B1067" s="3"/>
      <c r="C1067" s="3"/>
      <c r="D1067" s="142"/>
      <c r="E1067" s="3"/>
      <c r="F1067" s="145"/>
      <c r="G1067" s="145"/>
      <c r="H1067" s="145"/>
      <c r="I1067" s="3"/>
      <c r="J1067" s="3"/>
      <c r="K1067" s="3"/>
      <c r="L1067" s="145"/>
    </row>
    <row r="1068" spans="1:12" ht="14.25">
      <c r="A1068" s="3"/>
      <c r="B1068" s="3"/>
      <c r="C1068" s="3"/>
      <c r="D1068" s="142"/>
      <c r="E1068" s="3"/>
      <c r="F1068" s="145"/>
      <c r="G1068" s="145"/>
      <c r="H1068" s="145"/>
      <c r="I1068" s="3"/>
      <c r="J1068" s="3"/>
      <c r="K1068" s="3"/>
      <c r="L1068" s="145"/>
    </row>
    <row r="1069" spans="1:12" ht="14.25">
      <c r="A1069" s="3"/>
      <c r="B1069" s="3"/>
      <c r="C1069" s="3"/>
      <c r="D1069" s="142"/>
      <c r="E1069" s="3"/>
      <c r="F1069" s="145"/>
      <c r="G1069" s="145"/>
      <c r="H1069" s="145"/>
      <c r="I1069" s="3"/>
      <c r="J1069" s="3"/>
      <c r="K1069" s="3"/>
      <c r="L1069" s="145"/>
    </row>
    <row r="1070" spans="1:12" ht="14.25">
      <c r="A1070" s="3"/>
      <c r="B1070" s="3"/>
      <c r="C1070" s="3"/>
      <c r="D1070" s="142"/>
      <c r="E1070" s="3"/>
      <c r="F1070" s="145"/>
      <c r="G1070" s="145"/>
      <c r="H1070" s="145"/>
      <c r="I1070" s="3"/>
      <c r="J1070" s="3"/>
      <c r="K1070" s="3"/>
      <c r="L1070" s="145"/>
    </row>
    <row r="1071" spans="1:12" ht="14.25">
      <c r="A1071" s="3"/>
      <c r="B1071" s="3"/>
      <c r="C1071" s="3"/>
      <c r="D1071" s="142"/>
      <c r="E1071" s="3"/>
      <c r="F1071" s="145"/>
      <c r="G1071" s="145"/>
      <c r="H1071" s="145"/>
      <c r="I1071" s="3"/>
      <c r="J1071" s="3"/>
      <c r="K1071" s="3"/>
      <c r="L1071" s="145"/>
    </row>
    <row r="1072" spans="1:12" ht="14.25">
      <c r="A1072" s="3"/>
      <c r="B1072" s="3"/>
      <c r="C1072" s="3"/>
      <c r="D1072" s="142"/>
      <c r="E1072" s="3"/>
      <c r="F1072" s="145"/>
      <c r="G1072" s="145"/>
      <c r="H1072" s="145"/>
      <c r="I1072" s="3"/>
      <c r="J1072" s="3"/>
      <c r="K1072" s="3"/>
      <c r="L1072" s="145"/>
    </row>
    <row r="1073" spans="1:12" ht="14.25">
      <c r="A1073" s="3"/>
      <c r="B1073" s="3"/>
      <c r="C1073" s="3"/>
      <c r="D1073" s="142"/>
      <c r="E1073" s="3"/>
      <c r="F1073" s="145"/>
      <c r="G1073" s="145"/>
      <c r="H1073" s="145"/>
      <c r="I1073" s="3"/>
      <c r="J1073" s="3"/>
      <c r="K1073" s="3"/>
      <c r="L1073" s="145"/>
    </row>
    <row r="1074" spans="1:12" ht="14.25">
      <c r="A1074" s="3"/>
      <c r="B1074" s="3"/>
      <c r="C1074" s="3"/>
      <c r="D1074" s="142"/>
      <c r="E1074" s="3"/>
      <c r="F1074" s="145"/>
      <c r="G1074" s="145"/>
      <c r="H1074" s="145"/>
      <c r="I1074" s="3"/>
      <c r="J1074" s="3"/>
      <c r="K1074" s="3"/>
      <c r="L1074" s="145"/>
    </row>
    <row r="1075" spans="1:12" ht="14.25">
      <c r="A1075" s="3"/>
      <c r="B1075" s="3"/>
      <c r="C1075" s="3"/>
      <c r="D1075" s="142"/>
      <c r="E1075" s="3"/>
      <c r="F1075" s="145"/>
      <c r="G1075" s="145"/>
      <c r="H1075" s="145"/>
      <c r="I1075" s="3"/>
      <c r="J1075" s="3"/>
      <c r="K1075" s="3"/>
      <c r="L1075" s="145"/>
    </row>
    <row r="1076" spans="1:12" ht="14.25">
      <c r="A1076" s="3"/>
      <c r="B1076" s="3"/>
      <c r="C1076" s="3"/>
      <c r="D1076" s="142"/>
      <c r="E1076" s="3"/>
      <c r="F1076" s="145"/>
      <c r="G1076" s="145"/>
      <c r="H1076" s="145"/>
      <c r="I1076" s="3"/>
      <c r="J1076" s="3"/>
      <c r="K1076" s="3"/>
      <c r="L1076" s="145"/>
    </row>
    <row r="1077" spans="1:12" ht="14.25">
      <c r="A1077" s="3"/>
      <c r="B1077" s="3"/>
      <c r="C1077" s="3"/>
      <c r="D1077" s="142"/>
      <c r="E1077" s="3"/>
      <c r="F1077" s="145"/>
      <c r="G1077" s="145"/>
      <c r="H1077" s="145"/>
      <c r="I1077" s="3"/>
      <c r="J1077" s="3"/>
      <c r="K1077" s="3"/>
      <c r="L1077" s="145"/>
    </row>
    <row r="1078" spans="1:12" ht="14.25">
      <c r="A1078" s="3"/>
      <c r="B1078" s="3"/>
      <c r="C1078" s="3"/>
      <c r="D1078" s="142"/>
      <c r="E1078" s="3"/>
      <c r="F1078" s="145"/>
      <c r="G1078" s="145"/>
      <c r="H1078" s="145"/>
      <c r="I1078" s="3"/>
      <c r="J1078" s="3"/>
      <c r="K1078" s="3"/>
      <c r="L1078" s="145"/>
    </row>
    <row r="1079" spans="1:12" ht="14.25">
      <c r="A1079" s="3"/>
      <c r="B1079" s="3"/>
      <c r="C1079" s="3"/>
      <c r="D1079" s="142"/>
      <c r="E1079" s="3"/>
      <c r="F1079" s="145"/>
      <c r="G1079" s="145"/>
      <c r="H1079" s="145"/>
      <c r="I1079" s="3"/>
      <c r="J1079" s="3"/>
      <c r="K1079" s="3"/>
      <c r="L1079" s="145"/>
    </row>
    <row r="1080" spans="1:12" ht="14.25">
      <c r="A1080" s="3"/>
      <c r="B1080" s="3"/>
      <c r="C1080" s="3"/>
      <c r="D1080" s="142"/>
      <c r="E1080" s="3"/>
      <c r="F1080" s="145"/>
      <c r="G1080" s="145"/>
      <c r="H1080" s="145"/>
      <c r="I1080" s="3"/>
      <c r="J1080" s="3"/>
      <c r="K1080" s="3"/>
      <c r="L1080" s="145"/>
    </row>
    <row r="1081" spans="1:12" ht="14.25">
      <c r="A1081" s="3"/>
      <c r="B1081" s="3"/>
      <c r="C1081" s="3"/>
      <c r="D1081" s="142"/>
      <c r="E1081" s="3"/>
      <c r="F1081" s="145"/>
      <c r="G1081" s="145"/>
      <c r="H1081" s="145"/>
      <c r="I1081" s="3"/>
      <c r="J1081" s="3"/>
      <c r="K1081" s="3"/>
      <c r="L1081" s="145"/>
    </row>
    <row r="1082" spans="1:12" ht="14.25">
      <c r="A1082" s="3"/>
      <c r="B1082" s="3"/>
      <c r="C1082" s="3"/>
      <c r="D1082" s="142"/>
      <c r="E1082" s="3"/>
      <c r="F1082" s="145"/>
      <c r="G1082" s="145"/>
      <c r="H1082" s="145"/>
      <c r="I1082" s="3"/>
      <c r="J1082" s="3"/>
      <c r="K1082" s="3"/>
      <c r="L1082" s="145"/>
    </row>
    <row r="1083" spans="1:12" ht="14.25">
      <c r="A1083" s="3"/>
      <c r="B1083" s="3"/>
      <c r="C1083" s="3"/>
      <c r="D1083" s="142"/>
      <c r="E1083" s="3"/>
      <c r="F1083" s="145"/>
      <c r="G1083" s="145"/>
      <c r="H1083" s="145"/>
      <c r="I1083" s="3"/>
      <c r="J1083" s="3"/>
      <c r="K1083" s="3"/>
      <c r="L1083" s="145"/>
    </row>
    <row r="1084" spans="1:12" ht="14.25">
      <c r="A1084" s="3"/>
      <c r="B1084" s="3"/>
      <c r="C1084" s="3"/>
      <c r="D1084" s="142"/>
      <c r="E1084" s="3"/>
      <c r="F1084" s="145"/>
      <c r="G1084" s="145"/>
      <c r="H1084" s="145"/>
      <c r="I1084" s="3"/>
      <c r="J1084" s="3"/>
      <c r="K1084" s="3"/>
      <c r="L1084" s="145"/>
    </row>
    <row r="1085" spans="1:12" ht="14.25">
      <c r="A1085" s="3"/>
      <c r="B1085" s="3"/>
      <c r="C1085" s="3"/>
      <c r="D1085" s="142"/>
      <c r="E1085" s="3"/>
      <c r="F1085" s="145"/>
      <c r="G1085" s="145"/>
      <c r="H1085" s="145"/>
      <c r="I1085" s="3"/>
      <c r="J1085" s="3"/>
      <c r="K1085" s="3"/>
      <c r="L1085" s="145"/>
    </row>
    <row r="1086" spans="1:12" ht="14.25">
      <c r="A1086" s="3"/>
      <c r="B1086" s="3"/>
      <c r="C1086" s="3"/>
      <c r="D1086" s="142"/>
      <c r="E1086" s="3"/>
      <c r="F1086" s="145"/>
      <c r="G1086" s="145"/>
      <c r="H1086" s="145"/>
      <c r="I1086" s="3"/>
      <c r="J1086" s="3"/>
      <c r="K1086" s="3"/>
      <c r="L1086" s="145"/>
    </row>
    <row r="1087" spans="1:12" ht="14.25">
      <c r="A1087" s="3"/>
      <c r="B1087" s="3"/>
      <c r="C1087" s="3"/>
      <c r="D1087" s="142"/>
      <c r="E1087" s="3"/>
      <c r="F1087" s="145"/>
      <c r="G1087" s="145"/>
      <c r="H1087" s="145"/>
      <c r="I1087" s="3"/>
      <c r="J1087" s="3"/>
      <c r="K1087" s="3"/>
    </row>
  </sheetData>
  <mergeCells count="122">
    <mergeCell ref="F2:I2"/>
    <mergeCell ref="F3:I3"/>
    <mergeCell ref="G5:H5"/>
    <mergeCell ref="J6:L6"/>
    <mergeCell ref="F7:H7"/>
    <mergeCell ref="I7:K7"/>
    <mergeCell ref="A37:A43"/>
    <mergeCell ref="B37:B43"/>
    <mergeCell ref="C38:C43"/>
    <mergeCell ref="A45:A51"/>
    <mergeCell ref="B45:B51"/>
    <mergeCell ref="C49:C51"/>
    <mergeCell ref="A11:A22"/>
    <mergeCell ref="B11:B22"/>
    <mergeCell ref="C17:C22"/>
    <mergeCell ref="A24:A26"/>
    <mergeCell ref="B24:B26"/>
    <mergeCell ref="A28:A35"/>
    <mergeCell ref="B28:B35"/>
    <mergeCell ref="C31:C34"/>
    <mergeCell ref="A120:A131"/>
    <mergeCell ref="B120:B131"/>
    <mergeCell ref="C121:C123"/>
    <mergeCell ref="C125:C131"/>
    <mergeCell ref="A132:A139"/>
    <mergeCell ref="B132:B139"/>
    <mergeCell ref="C132:C133"/>
    <mergeCell ref="A53:A118"/>
    <mergeCell ref="B53:B118"/>
    <mergeCell ref="C54:C63"/>
    <mergeCell ref="C65:C68"/>
    <mergeCell ref="C70:C92"/>
    <mergeCell ref="C94:C97"/>
    <mergeCell ref="C99:C118"/>
    <mergeCell ref="J132:J133"/>
    <mergeCell ref="K132:K133"/>
    <mergeCell ref="L132:L133"/>
    <mergeCell ref="A141:A164"/>
    <mergeCell ref="B141:B164"/>
    <mergeCell ref="C142:C164"/>
    <mergeCell ref="D132:D133"/>
    <mergeCell ref="E132:E133"/>
    <mergeCell ref="F132:F133"/>
    <mergeCell ref="G132:G133"/>
    <mergeCell ref="H132:H133"/>
    <mergeCell ref="I132:I133"/>
    <mergeCell ref="C229:C245"/>
    <mergeCell ref="C247:C248"/>
    <mergeCell ref="C262:C271"/>
    <mergeCell ref="C273:C274"/>
    <mergeCell ref="A275:B281"/>
    <mergeCell ref="C275:C276"/>
    <mergeCell ref="A166:A168"/>
    <mergeCell ref="B166:B168"/>
    <mergeCell ref="C167:C168"/>
    <mergeCell ref="A170:A183"/>
    <mergeCell ref="B170:B183"/>
    <mergeCell ref="A185:A274"/>
    <mergeCell ref="B185:B274"/>
    <mergeCell ref="C186:C207"/>
    <mergeCell ref="C209:C216"/>
    <mergeCell ref="C220:C227"/>
    <mergeCell ref="J275:J276"/>
    <mergeCell ref="K275:K276"/>
    <mergeCell ref="L275:L276"/>
    <mergeCell ref="D277:D278"/>
    <mergeCell ref="E277:E278"/>
    <mergeCell ref="F277:F278"/>
    <mergeCell ref="G277:G278"/>
    <mergeCell ref="H277:H278"/>
    <mergeCell ref="I277:I278"/>
    <mergeCell ref="J277:J278"/>
    <mergeCell ref="D275:D276"/>
    <mergeCell ref="E275:E276"/>
    <mergeCell ref="F275:F276"/>
    <mergeCell ref="G275:G276"/>
    <mergeCell ref="H275:H276"/>
    <mergeCell ref="I275:I276"/>
    <mergeCell ref="K277:K278"/>
    <mergeCell ref="L277:L278"/>
    <mergeCell ref="D279:D280"/>
    <mergeCell ref="E279:E280"/>
    <mergeCell ref="F279:F280"/>
    <mergeCell ref="G279:G280"/>
    <mergeCell ref="H279:H280"/>
    <mergeCell ref="I279:I280"/>
    <mergeCell ref="J279:J280"/>
    <mergeCell ref="K279:K280"/>
    <mergeCell ref="L279:L280"/>
    <mergeCell ref="A283:A300"/>
    <mergeCell ref="B283:B300"/>
    <mergeCell ref="C284:C287"/>
    <mergeCell ref="C291:C300"/>
    <mergeCell ref="A307:A368"/>
    <mergeCell ref="B307:B368"/>
    <mergeCell ref="C310:C313"/>
    <mergeCell ref="C315:C327"/>
    <mergeCell ref="C337:C352"/>
    <mergeCell ref="A378:A418"/>
    <mergeCell ref="B378:B418"/>
    <mergeCell ref="C379:C389"/>
    <mergeCell ref="C391:C403"/>
    <mergeCell ref="C407:C414"/>
    <mergeCell ref="C436:C437"/>
    <mergeCell ref="C354:C359"/>
    <mergeCell ref="C361:C362"/>
    <mergeCell ref="C366:C368"/>
    <mergeCell ref="A370:A371"/>
    <mergeCell ref="B370:B371"/>
    <mergeCell ref="A373:A376"/>
    <mergeCell ref="B373:B376"/>
    <mergeCell ref="A517:A525"/>
    <mergeCell ref="B517:B525"/>
    <mergeCell ref="C518:C525"/>
    <mergeCell ref="C439:C440"/>
    <mergeCell ref="A441:A462"/>
    <mergeCell ref="B441:B462"/>
    <mergeCell ref="C442:C462"/>
    <mergeCell ref="A464:A495"/>
    <mergeCell ref="B464:B495"/>
    <mergeCell ref="C466:C478"/>
    <mergeCell ref="C480:C49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22"/>
  <sheetViews>
    <sheetView view="pageLayout" zoomScaleNormal="100" workbookViewId="0">
      <selection activeCell="I3" sqref="I3:K3"/>
    </sheetView>
  </sheetViews>
  <sheetFormatPr defaultRowHeight="14.25"/>
  <cols>
    <col min="1" max="1" width="3.125" customWidth="1"/>
    <col min="2" max="2" width="6.125" customWidth="1"/>
    <col min="3" max="3" width="5.625" customWidth="1"/>
    <col min="4" max="4" width="3.125" customWidth="1"/>
    <col min="5" max="5" width="14.25" customWidth="1"/>
    <col min="6" max="6" width="12.875" customWidth="1"/>
    <col min="7" max="7" width="11.125" customWidth="1"/>
    <col min="8" max="8" width="12.5" customWidth="1"/>
    <col min="9" max="9" width="14.5" customWidth="1"/>
    <col min="10" max="10" width="10.875" customWidth="1"/>
    <col min="11" max="11" width="13.25" customWidth="1"/>
  </cols>
  <sheetData>
    <row r="1" spans="1:12" ht="15">
      <c r="A1" s="6"/>
      <c r="B1" s="6"/>
      <c r="C1" s="6"/>
      <c r="D1" s="49"/>
      <c r="E1" s="6"/>
      <c r="F1" s="21"/>
      <c r="G1" s="330" t="s">
        <v>6</v>
      </c>
      <c r="H1" s="330"/>
      <c r="I1" s="21"/>
      <c r="J1" s="21"/>
      <c r="K1" s="21"/>
      <c r="L1" s="21"/>
    </row>
    <row r="2" spans="1:12" ht="15">
      <c r="A2" s="6"/>
      <c r="B2" s="6"/>
      <c r="C2" s="6"/>
      <c r="D2" s="49"/>
      <c r="E2" s="6"/>
      <c r="F2" s="21"/>
      <c r="G2" s="21"/>
      <c r="H2" s="21"/>
      <c r="I2" s="21"/>
      <c r="J2" s="331" t="s">
        <v>125</v>
      </c>
      <c r="K2" s="331"/>
      <c r="L2" s="332"/>
    </row>
    <row r="3" spans="1:12" ht="45">
      <c r="A3" s="7" t="s">
        <v>0</v>
      </c>
      <c r="B3" s="5" t="s">
        <v>1</v>
      </c>
      <c r="C3" s="15" t="s">
        <v>2</v>
      </c>
      <c r="D3" s="50" t="s">
        <v>136</v>
      </c>
      <c r="E3" s="8" t="s">
        <v>130</v>
      </c>
      <c r="F3" s="329" t="s">
        <v>7</v>
      </c>
      <c r="G3" s="329"/>
      <c r="H3" s="329"/>
      <c r="I3" s="329" t="s">
        <v>3</v>
      </c>
      <c r="J3" s="329"/>
      <c r="K3" s="329"/>
      <c r="L3" s="196" t="s">
        <v>4</v>
      </c>
    </row>
    <row r="4" spans="1:12" ht="45">
      <c r="A4" s="9"/>
      <c r="B4" s="9"/>
      <c r="C4" s="10"/>
      <c r="D4" s="51"/>
      <c r="E4" s="11"/>
      <c r="F4" s="24" t="s">
        <v>11</v>
      </c>
      <c r="G4" s="25" t="s">
        <v>12</v>
      </c>
      <c r="H4" s="25" t="s">
        <v>14</v>
      </c>
      <c r="I4" s="24" t="s">
        <v>13</v>
      </c>
      <c r="J4" s="25" t="s">
        <v>12</v>
      </c>
      <c r="K4" s="25" t="s">
        <v>14</v>
      </c>
      <c r="L4" s="26"/>
    </row>
    <row r="5" spans="1:12" ht="16.5">
      <c r="A5" s="12" t="s">
        <v>8</v>
      </c>
      <c r="B5" s="12" t="s">
        <v>9</v>
      </c>
      <c r="C5" s="13" t="s">
        <v>10</v>
      </c>
      <c r="D5" s="52">
        <v>4</v>
      </c>
      <c r="E5" s="14">
        <v>5</v>
      </c>
      <c r="F5" s="27">
        <v>6</v>
      </c>
      <c r="G5" s="28">
        <v>7</v>
      </c>
      <c r="H5" s="28">
        <v>8</v>
      </c>
      <c r="I5" s="27">
        <v>9</v>
      </c>
      <c r="J5" s="28">
        <v>10</v>
      </c>
      <c r="K5" s="28">
        <v>11</v>
      </c>
      <c r="L5" s="28">
        <v>12</v>
      </c>
    </row>
    <row r="6" spans="1:12" ht="25.5">
      <c r="A6" s="197" t="s">
        <v>8</v>
      </c>
      <c r="B6" s="197" t="s">
        <v>15</v>
      </c>
      <c r="C6" s="198"/>
      <c r="D6" s="201"/>
      <c r="E6" s="56" t="s">
        <v>253</v>
      </c>
      <c r="F6" s="57">
        <f>G6</f>
        <v>429899.29000000004</v>
      </c>
      <c r="G6" s="58">
        <f>G7+G10+G12</f>
        <v>429899.29000000004</v>
      </c>
      <c r="H6" s="58">
        <f>H7+H10+H12</f>
        <v>0</v>
      </c>
      <c r="I6" s="59">
        <f>J6</f>
        <v>428833.27</v>
      </c>
      <c r="J6" s="60">
        <f>J10+J7+J12</f>
        <v>428833.27</v>
      </c>
      <c r="K6" s="60">
        <f>K7+K10+K12</f>
        <v>0</v>
      </c>
      <c r="L6" s="57">
        <f>IFERROR(I6*100/F6,"0")</f>
        <v>99.752030295281472</v>
      </c>
    </row>
    <row r="7" spans="1:12">
      <c r="A7" s="306"/>
      <c r="B7" s="306"/>
      <c r="C7" s="61" t="s">
        <v>16</v>
      </c>
      <c r="D7" s="62"/>
      <c r="E7" s="17" t="s">
        <v>17</v>
      </c>
      <c r="F7" s="63">
        <v>4000</v>
      </c>
      <c r="G7" s="63">
        <f>G8+G9</f>
        <v>4000</v>
      </c>
      <c r="H7" s="63">
        <f>SUM(H9)</f>
        <v>0</v>
      </c>
      <c r="I7" s="64">
        <f>J7+K7</f>
        <v>3070</v>
      </c>
      <c r="J7" s="64">
        <f>J8</f>
        <v>3070</v>
      </c>
      <c r="K7" s="64">
        <f>SUM(K9)</f>
        <v>0</v>
      </c>
      <c r="L7" s="63">
        <f>IFERROR(I7*100/F7,"0")</f>
        <v>76.75</v>
      </c>
    </row>
    <row r="8" spans="1:12" ht="24">
      <c r="A8" s="306"/>
      <c r="B8" s="306"/>
      <c r="C8" s="192"/>
      <c r="D8" s="201" t="s">
        <v>137</v>
      </c>
      <c r="E8" s="36" t="s">
        <v>138</v>
      </c>
      <c r="F8" s="58">
        <v>4000</v>
      </c>
      <c r="G8" s="58">
        <v>4000</v>
      </c>
      <c r="H8" s="58">
        <v>0</v>
      </c>
      <c r="I8" s="60">
        <v>3070</v>
      </c>
      <c r="J8" s="60">
        <v>3070</v>
      </c>
      <c r="K8" s="60">
        <v>0</v>
      </c>
      <c r="L8" s="58">
        <f>I8/F8*100</f>
        <v>76.75</v>
      </c>
    </row>
    <row r="9" spans="1:12" ht="25.5">
      <c r="A9" s="306"/>
      <c r="B9" s="306"/>
      <c r="C9" s="193"/>
      <c r="D9" s="201" t="s">
        <v>139</v>
      </c>
      <c r="E9" s="66" t="s">
        <v>132</v>
      </c>
      <c r="F9" s="58">
        <v>0</v>
      </c>
      <c r="G9" s="58">
        <v>0</v>
      </c>
      <c r="H9" s="58">
        <v>0</v>
      </c>
      <c r="I9" s="60">
        <v>0</v>
      </c>
      <c r="J9" s="60">
        <v>0</v>
      </c>
      <c r="K9" s="60">
        <v>0</v>
      </c>
      <c r="L9" s="58" t="str">
        <f>IFERROR(J9*100/G9,IFERROR(K9*100/H9,"0"))</f>
        <v>0</v>
      </c>
    </row>
    <row r="10" spans="1:12">
      <c r="A10" s="306"/>
      <c r="B10" s="306"/>
      <c r="C10" s="61" t="s">
        <v>18</v>
      </c>
      <c r="D10" s="62"/>
      <c r="E10" s="17" t="s">
        <v>19</v>
      </c>
      <c r="F10" s="63">
        <f>G10</f>
        <v>19480</v>
      </c>
      <c r="G10" s="63">
        <f>G11</f>
        <v>19480</v>
      </c>
      <c r="H10" s="63">
        <f>SUM(H11)</f>
        <v>0</v>
      </c>
      <c r="I10" s="64">
        <f>J10</f>
        <v>19343.98</v>
      </c>
      <c r="J10" s="64">
        <f>J11</f>
        <v>19343.98</v>
      </c>
      <c r="K10" s="64">
        <f>SUM(K11)</f>
        <v>0</v>
      </c>
      <c r="L10" s="63">
        <f>IFERROR(I10*100/F10,"0")</f>
        <v>99.301745379876792</v>
      </c>
    </row>
    <row r="11" spans="1:12" ht="60">
      <c r="A11" s="306"/>
      <c r="B11" s="306"/>
      <c r="C11" s="198"/>
      <c r="D11" s="201" t="s">
        <v>140</v>
      </c>
      <c r="E11" s="36" t="s">
        <v>135</v>
      </c>
      <c r="F11" s="58">
        <f>G11</f>
        <v>19480</v>
      </c>
      <c r="G11" s="58">
        <v>19480</v>
      </c>
      <c r="H11" s="58">
        <v>0</v>
      </c>
      <c r="I11" s="60">
        <f>J11</f>
        <v>19343.98</v>
      </c>
      <c r="J11" s="60">
        <v>19343.98</v>
      </c>
      <c r="K11" s="60">
        <v>0</v>
      </c>
      <c r="L11" s="58">
        <f>IFERROR(I11*100/F11,"0")</f>
        <v>99.301745379876792</v>
      </c>
    </row>
    <row r="12" spans="1:12" ht="25.5">
      <c r="A12" s="306"/>
      <c r="B12" s="306"/>
      <c r="C12" s="61" t="s">
        <v>20</v>
      </c>
      <c r="D12" s="62"/>
      <c r="E12" s="68" t="s">
        <v>109</v>
      </c>
      <c r="F12" s="63">
        <v>406419.29</v>
      </c>
      <c r="G12" s="63">
        <f>G13+G14+G15+G16+G17+G18</f>
        <v>406419.29000000004</v>
      </c>
      <c r="H12" s="63">
        <f>SUM(H13:H18)</f>
        <v>0</v>
      </c>
      <c r="I12" s="64">
        <f>J12</f>
        <v>406419.29000000004</v>
      </c>
      <c r="J12" s="64">
        <f>J13+J14+J15+J16+J17+J18</f>
        <v>406419.29000000004</v>
      </c>
      <c r="K12" s="64">
        <f>SUM(K13:K18)</f>
        <v>0</v>
      </c>
      <c r="L12" s="63">
        <f>I12/F12*100</f>
        <v>100.00000000000003</v>
      </c>
    </row>
    <row r="13" spans="1:12" ht="36">
      <c r="A13" s="306"/>
      <c r="B13" s="306"/>
      <c r="C13" s="309"/>
      <c r="D13" s="201" t="s">
        <v>141</v>
      </c>
      <c r="E13" s="35" t="s">
        <v>142</v>
      </c>
      <c r="F13" s="58">
        <v>890.53</v>
      </c>
      <c r="G13" s="58">
        <v>890.53</v>
      </c>
      <c r="H13" s="58">
        <v>0</v>
      </c>
      <c r="I13" s="60">
        <f>J13</f>
        <v>890.53</v>
      </c>
      <c r="J13" s="60">
        <v>890.53</v>
      </c>
      <c r="K13" s="60">
        <v>0</v>
      </c>
      <c r="L13" s="58">
        <f>IFERROR(J13*100/G13,IFERROR(K13*100/H13,"0"))</f>
        <v>100</v>
      </c>
    </row>
    <row r="14" spans="1:12" ht="24">
      <c r="A14" s="306"/>
      <c r="B14" s="306"/>
      <c r="C14" s="309"/>
      <c r="D14" s="201" t="s">
        <v>143</v>
      </c>
      <c r="E14" s="36" t="s">
        <v>144</v>
      </c>
      <c r="F14" s="58">
        <v>120.68</v>
      </c>
      <c r="G14" s="58">
        <v>120.68</v>
      </c>
      <c r="H14" s="58">
        <v>0</v>
      </c>
      <c r="I14" s="60">
        <f t="shared" ref="I14:I16" si="0">J14</f>
        <v>120.68</v>
      </c>
      <c r="J14" s="60">
        <v>120.68</v>
      </c>
      <c r="K14" s="60">
        <v>0</v>
      </c>
      <c r="L14" s="58">
        <f t="shared" ref="L14:L18" si="1">IFERROR(J14*100/G14,IFERROR(K14*100/H14,"0"))</f>
        <v>100</v>
      </c>
    </row>
    <row r="15" spans="1:12" ht="24">
      <c r="A15" s="306"/>
      <c r="B15" s="306"/>
      <c r="C15" s="309"/>
      <c r="D15" s="201" t="s">
        <v>145</v>
      </c>
      <c r="E15" s="36" t="s">
        <v>146</v>
      </c>
      <c r="F15" s="58">
        <v>5190</v>
      </c>
      <c r="G15" s="58">
        <v>5190</v>
      </c>
      <c r="H15" s="58">
        <v>0</v>
      </c>
      <c r="I15" s="60">
        <f t="shared" si="0"/>
        <v>5190</v>
      </c>
      <c r="J15" s="60">
        <v>5190</v>
      </c>
      <c r="K15" s="60">
        <v>0</v>
      </c>
      <c r="L15" s="58">
        <f t="shared" si="1"/>
        <v>100</v>
      </c>
    </row>
    <row r="16" spans="1:12" ht="24">
      <c r="A16" s="306"/>
      <c r="B16" s="306"/>
      <c r="C16" s="309"/>
      <c r="D16" s="201" t="s">
        <v>147</v>
      </c>
      <c r="E16" s="36" t="s">
        <v>148</v>
      </c>
      <c r="F16" s="58">
        <f t="shared" ref="F16" si="2">G16</f>
        <v>387.2</v>
      </c>
      <c r="G16" s="58">
        <v>387.2</v>
      </c>
      <c r="H16" s="58">
        <v>0</v>
      </c>
      <c r="I16" s="60">
        <f t="shared" si="0"/>
        <v>387.2</v>
      </c>
      <c r="J16" s="60">
        <v>387.2</v>
      </c>
      <c r="K16" s="60">
        <v>0</v>
      </c>
      <c r="L16" s="58">
        <f t="shared" si="1"/>
        <v>100</v>
      </c>
    </row>
    <row r="17" spans="1:12" ht="24">
      <c r="A17" s="306"/>
      <c r="B17" s="306"/>
      <c r="C17" s="309"/>
      <c r="D17" s="201" t="s">
        <v>137</v>
      </c>
      <c r="E17" s="36" t="s">
        <v>138</v>
      </c>
      <c r="F17" s="58">
        <v>1380.6</v>
      </c>
      <c r="G17" s="58">
        <v>1380.6</v>
      </c>
      <c r="H17" s="58">
        <v>0</v>
      </c>
      <c r="I17" s="60">
        <v>1380.6</v>
      </c>
      <c r="J17" s="60">
        <v>1380.6</v>
      </c>
      <c r="K17" s="60">
        <v>0</v>
      </c>
      <c r="L17" s="58">
        <f t="shared" si="1"/>
        <v>100</v>
      </c>
    </row>
    <row r="18" spans="1:12">
      <c r="A18" s="306"/>
      <c r="B18" s="306"/>
      <c r="C18" s="309"/>
      <c r="D18" s="201" t="s">
        <v>139</v>
      </c>
      <c r="E18" s="36" t="s">
        <v>132</v>
      </c>
      <c r="F18" s="58">
        <v>398450.28</v>
      </c>
      <c r="G18" s="58">
        <v>398450.28</v>
      </c>
      <c r="H18" s="58">
        <v>0</v>
      </c>
      <c r="I18" s="60">
        <v>398450.28</v>
      </c>
      <c r="J18" s="60">
        <v>398450.28</v>
      </c>
      <c r="K18" s="60">
        <v>0</v>
      </c>
      <c r="L18" s="58">
        <f t="shared" si="1"/>
        <v>100</v>
      </c>
    </row>
    <row r="19" spans="1:12" ht="102">
      <c r="A19" s="197" t="s">
        <v>9</v>
      </c>
      <c r="B19" s="197" t="s">
        <v>21</v>
      </c>
      <c r="C19" s="198"/>
      <c r="D19" s="201"/>
      <c r="E19" s="70" t="s">
        <v>270</v>
      </c>
      <c r="F19" s="57">
        <f>G19+H19</f>
        <v>0</v>
      </c>
      <c r="G19" s="58">
        <f>G20+G22</f>
        <v>0</v>
      </c>
      <c r="H19" s="58">
        <f>H20</f>
        <v>0</v>
      </c>
      <c r="I19" s="59">
        <f>J19+K19</f>
        <v>0</v>
      </c>
      <c r="J19" s="60">
        <f>J20</f>
        <v>0</v>
      </c>
      <c r="K19" s="60">
        <f>K20</f>
        <v>0</v>
      </c>
      <c r="L19" s="57" t="str">
        <f>IFERROR(I19*100/F19,"0")</f>
        <v>0</v>
      </c>
    </row>
    <row r="20" spans="1:12" ht="25.5">
      <c r="A20" s="307"/>
      <c r="B20" s="307"/>
      <c r="C20" s="61" t="s">
        <v>22</v>
      </c>
      <c r="D20" s="62"/>
      <c r="E20" s="71" t="s">
        <v>122</v>
      </c>
      <c r="F20" s="63">
        <f>G20+H20</f>
        <v>0</v>
      </c>
      <c r="G20" s="63">
        <f>G21</f>
        <v>0</v>
      </c>
      <c r="H20" s="63">
        <f>H22</f>
        <v>0</v>
      </c>
      <c r="I20" s="64">
        <f>J20+K20</f>
        <v>0</v>
      </c>
      <c r="J20" s="64">
        <f>J21</f>
        <v>0</v>
      </c>
      <c r="K20" s="64">
        <f>K22</f>
        <v>0</v>
      </c>
      <c r="L20" s="63" t="str">
        <f>IFERROR(I20*100/F20,"0")</f>
        <v>0</v>
      </c>
    </row>
    <row r="21" spans="1:12" ht="25.5">
      <c r="A21" s="308"/>
      <c r="B21" s="308"/>
      <c r="C21" s="72"/>
      <c r="D21" s="201" t="s">
        <v>137</v>
      </c>
      <c r="E21" s="73" t="s">
        <v>138</v>
      </c>
      <c r="F21" s="58">
        <f>G21</f>
        <v>0</v>
      </c>
      <c r="G21" s="58">
        <v>0</v>
      </c>
      <c r="H21" s="58">
        <v>0</v>
      </c>
      <c r="I21" s="60">
        <f>J21+K21</f>
        <v>0</v>
      </c>
      <c r="J21" s="60">
        <v>0</v>
      </c>
      <c r="K21" s="60">
        <v>0</v>
      </c>
      <c r="L21" s="58" t="str">
        <f t="shared" ref="L21" si="3">IFERROR(J21*100/G21,IFERROR(K21*100/H21,"0"))</f>
        <v>0</v>
      </c>
    </row>
    <row r="22" spans="1:12" ht="51">
      <c r="A22" s="326"/>
      <c r="B22" s="326"/>
      <c r="C22" s="74"/>
      <c r="D22" s="201" t="s">
        <v>152</v>
      </c>
      <c r="E22" s="66" t="s">
        <v>200</v>
      </c>
      <c r="F22" s="58">
        <v>0</v>
      </c>
      <c r="G22" s="58">
        <v>0</v>
      </c>
      <c r="H22" s="58">
        <v>0</v>
      </c>
      <c r="I22" s="60">
        <v>0</v>
      </c>
      <c r="J22" s="60">
        <v>0</v>
      </c>
      <c r="K22" s="60">
        <v>0</v>
      </c>
      <c r="L22" s="58" t="e">
        <f>K22/H22*100</f>
        <v>#DIV/0!</v>
      </c>
    </row>
    <row r="23" spans="1:12" ht="25.5">
      <c r="A23" s="197" t="s">
        <v>9</v>
      </c>
      <c r="B23" s="197" t="s">
        <v>24</v>
      </c>
      <c r="C23" s="198"/>
      <c r="D23" s="201"/>
      <c r="E23" s="70" t="s">
        <v>285</v>
      </c>
      <c r="F23" s="57">
        <f>G23+H23</f>
        <v>843500</v>
      </c>
      <c r="G23" s="58">
        <f>G26+G24</f>
        <v>226500</v>
      </c>
      <c r="H23" s="58">
        <f>H26</f>
        <v>617000</v>
      </c>
      <c r="I23" s="59">
        <f>J23+K23</f>
        <v>669455.92000000004</v>
      </c>
      <c r="J23" s="60">
        <f>J26+J24</f>
        <v>225628.65</v>
      </c>
      <c r="K23" s="60">
        <f>K26</f>
        <v>443827.27</v>
      </c>
      <c r="L23" s="57">
        <f>IFERROR(I23*100/F23,"0")</f>
        <v>79.366439834024902</v>
      </c>
    </row>
    <row r="24" spans="1:12" ht="38.25">
      <c r="A24" s="307"/>
      <c r="B24" s="307"/>
      <c r="C24" s="129" t="s">
        <v>273</v>
      </c>
      <c r="D24" s="76"/>
      <c r="E24" s="87" t="s">
        <v>274</v>
      </c>
      <c r="F24" s="58">
        <f>G24+H24</f>
        <v>3970</v>
      </c>
      <c r="G24" s="58">
        <f>G25</f>
        <v>3970</v>
      </c>
      <c r="H24" s="58">
        <f>H25</f>
        <v>0</v>
      </c>
      <c r="I24" s="58">
        <f>J24+K24</f>
        <v>3967.21</v>
      </c>
      <c r="J24" s="58">
        <f>J25</f>
        <v>3967.21</v>
      </c>
      <c r="K24" s="58">
        <f>K25</f>
        <v>0</v>
      </c>
      <c r="L24" s="58">
        <f t="shared" ref="L24:L25" si="4">IFERROR(I24*100/F24,"0")</f>
        <v>99.929722921914362</v>
      </c>
    </row>
    <row r="25" spans="1:12">
      <c r="A25" s="308"/>
      <c r="B25" s="308"/>
      <c r="C25" s="75"/>
      <c r="D25" s="76" t="s">
        <v>139</v>
      </c>
      <c r="E25" s="32" t="s">
        <v>132</v>
      </c>
      <c r="F25" s="58">
        <f>G25</f>
        <v>3970</v>
      </c>
      <c r="G25" s="58">
        <v>3970</v>
      </c>
      <c r="H25" s="58">
        <v>0</v>
      </c>
      <c r="I25" s="58">
        <f>J25</f>
        <v>3967.21</v>
      </c>
      <c r="J25" s="58">
        <v>3967.21</v>
      </c>
      <c r="K25" s="58">
        <v>0</v>
      </c>
      <c r="L25" s="58">
        <f t="shared" si="4"/>
        <v>99.929722921914362</v>
      </c>
    </row>
    <row r="26" spans="1:12" ht="38.25">
      <c r="A26" s="308"/>
      <c r="B26" s="308"/>
      <c r="C26" s="78" t="s">
        <v>25</v>
      </c>
      <c r="D26" s="79"/>
      <c r="E26" s="80" t="s">
        <v>23</v>
      </c>
      <c r="F26" s="63">
        <f>G26+H26</f>
        <v>839530</v>
      </c>
      <c r="G26" s="63">
        <f>G27+G31+G28+G29+G30</f>
        <v>222530</v>
      </c>
      <c r="H26" s="63">
        <f>H27+H28+H29+H30</f>
        <v>617000</v>
      </c>
      <c r="I26" s="64">
        <f>J26+K26</f>
        <v>665488.71</v>
      </c>
      <c r="J26" s="64">
        <f>J27+J28+J29+J30</f>
        <v>221661.44</v>
      </c>
      <c r="K26" s="64">
        <f>K27+K28+K29+K30</f>
        <v>443827.27</v>
      </c>
      <c r="L26" s="63">
        <f>IFERROR(I26*100/F26,"0")</f>
        <v>79.269199433016098</v>
      </c>
    </row>
    <row r="27" spans="1:12" ht="24">
      <c r="A27" s="308"/>
      <c r="B27" s="308"/>
      <c r="C27" s="334"/>
      <c r="D27" s="82" t="s">
        <v>147</v>
      </c>
      <c r="E27" s="38" t="s">
        <v>148</v>
      </c>
      <c r="F27" s="58">
        <f>G27</f>
        <v>3000</v>
      </c>
      <c r="G27" s="58">
        <v>3000</v>
      </c>
      <c r="H27" s="58">
        <v>0</v>
      </c>
      <c r="I27" s="60">
        <f>J27</f>
        <v>2515.84</v>
      </c>
      <c r="J27" s="60">
        <v>2515.84</v>
      </c>
      <c r="K27" s="60">
        <v>0</v>
      </c>
      <c r="L27" s="63">
        <f>IFERROR(I27*100/F27,"0")</f>
        <v>83.861333333333334</v>
      </c>
    </row>
    <row r="28" spans="1:12" ht="24">
      <c r="A28" s="308"/>
      <c r="B28" s="308"/>
      <c r="C28" s="335"/>
      <c r="D28" s="82" t="s">
        <v>137</v>
      </c>
      <c r="E28" s="38" t="s">
        <v>138</v>
      </c>
      <c r="F28" s="58">
        <f>G28</f>
        <v>219530</v>
      </c>
      <c r="G28" s="58">
        <v>219530</v>
      </c>
      <c r="H28" s="58">
        <v>0</v>
      </c>
      <c r="I28" s="60">
        <f>J28</f>
        <v>219145.60000000001</v>
      </c>
      <c r="J28" s="60">
        <v>219145.60000000001</v>
      </c>
      <c r="K28" s="60">
        <v>0</v>
      </c>
      <c r="L28" s="63">
        <f t="shared" ref="L28:L30" si="5">IFERROR(I28*100/F28,"0")</f>
        <v>99.824898647109734</v>
      </c>
    </row>
    <row r="29" spans="1:12" ht="48">
      <c r="A29" s="308"/>
      <c r="B29" s="308"/>
      <c r="C29" s="335"/>
      <c r="D29" s="149" t="s">
        <v>152</v>
      </c>
      <c r="E29" s="148" t="s">
        <v>200</v>
      </c>
      <c r="F29" s="58">
        <f>H29+G29</f>
        <v>446000</v>
      </c>
      <c r="G29" s="58">
        <v>0</v>
      </c>
      <c r="H29" s="58">
        <v>446000</v>
      </c>
      <c r="I29" s="58">
        <f>K29+J29</f>
        <v>443827.27</v>
      </c>
      <c r="J29" s="58">
        <v>0</v>
      </c>
      <c r="K29" s="58">
        <v>443827.27</v>
      </c>
      <c r="L29" s="63">
        <f t="shared" si="5"/>
        <v>99.512840807174882</v>
      </c>
    </row>
    <row r="30" spans="1:12" ht="48">
      <c r="A30" s="308"/>
      <c r="B30" s="308"/>
      <c r="C30" s="335"/>
      <c r="D30" s="149" t="s">
        <v>275</v>
      </c>
      <c r="E30" s="148" t="s">
        <v>200</v>
      </c>
      <c r="F30" s="58">
        <f>G30+H30</f>
        <v>171000</v>
      </c>
      <c r="G30" s="58">
        <v>0</v>
      </c>
      <c r="H30" s="58">
        <v>171000</v>
      </c>
      <c r="I30" s="58">
        <f>J30+K30</f>
        <v>0</v>
      </c>
      <c r="J30" s="58">
        <v>0</v>
      </c>
      <c r="K30" s="58">
        <v>0</v>
      </c>
      <c r="L30" s="63">
        <f t="shared" si="5"/>
        <v>0</v>
      </c>
    </row>
    <row r="31" spans="1:12" ht="51">
      <c r="A31" s="326"/>
      <c r="B31" s="326"/>
      <c r="C31" s="84"/>
      <c r="D31" s="82" t="s">
        <v>152</v>
      </c>
      <c r="E31" s="83" t="s">
        <v>200</v>
      </c>
      <c r="F31" s="58">
        <f>H31</f>
        <v>0</v>
      </c>
      <c r="G31" s="58">
        <v>0</v>
      </c>
      <c r="H31" s="58">
        <v>0</v>
      </c>
      <c r="I31" s="60">
        <v>0</v>
      </c>
      <c r="J31" s="60">
        <v>0</v>
      </c>
      <c r="K31" s="60">
        <v>0</v>
      </c>
      <c r="L31" s="58" t="str">
        <f t="shared" ref="L31" si="6">IFERROR(J31*100/G31,IFERROR(K31*100/H31,"0"))</f>
        <v>0</v>
      </c>
    </row>
    <row r="32" spans="1:12" ht="25.5">
      <c r="A32" s="197" t="s">
        <v>10</v>
      </c>
      <c r="B32" s="197" t="s">
        <v>27</v>
      </c>
      <c r="C32" s="198"/>
      <c r="D32" s="201"/>
      <c r="E32" s="70" t="s">
        <v>28</v>
      </c>
      <c r="F32" s="57">
        <f t="shared" ref="F32:F39" si="7">G32</f>
        <v>38111.9</v>
      </c>
      <c r="G32" s="58">
        <f>G33</f>
        <v>38111.9</v>
      </c>
      <c r="H32" s="58">
        <f>H33</f>
        <v>0</v>
      </c>
      <c r="I32" s="59">
        <f t="shared" ref="I32:I39" si="8">J32</f>
        <v>35198.340000000004</v>
      </c>
      <c r="J32" s="60">
        <f>J33</f>
        <v>35198.340000000004</v>
      </c>
      <c r="K32" s="60">
        <f>K33</f>
        <v>0</v>
      </c>
      <c r="L32" s="57">
        <f t="shared" ref="L32:L39" si="9">IFERROR(I32*100/F32,"0")</f>
        <v>92.355248623133463</v>
      </c>
    </row>
    <row r="33" spans="1:12" ht="63.75">
      <c r="A33" s="306"/>
      <c r="B33" s="306"/>
      <c r="C33" s="61" t="s">
        <v>29</v>
      </c>
      <c r="D33" s="62"/>
      <c r="E33" s="71" t="s">
        <v>252</v>
      </c>
      <c r="F33" s="63">
        <f t="shared" si="7"/>
        <v>38111.9</v>
      </c>
      <c r="G33" s="63">
        <f>G36+G37+G38+G39+G34+G35</f>
        <v>38111.9</v>
      </c>
      <c r="H33" s="63">
        <f>H36+H37+H38+H39</f>
        <v>0</v>
      </c>
      <c r="I33" s="64">
        <f t="shared" si="8"/>
        <v>35198.340000000004</v>
      </c>
      <c r="J33" s="64">
        <f>J36+J37+J38+J39+J34+J35</f>
        <v>35198.340000000004</v>
      </c>
      <c r="K33" s="64">
        <f>K36+K37+K38+K39</f>
        <v>0</v>
      </c>
      <c r="L33" s="63">
        <f t="shared" si="9"/>
        <v>92.355248623133463</v>
      </c>
    </row>
    <row r="34" spans="1:12" ht="36">
      <c r="A34" s="306"/>
      <c r="B34" s="306"/>
      <c r="C34" s="312"/>
      <c r="D34" s="62" t="s">
        <v>141</v>
      </c>
      <c r="E34" s="34" t="s">
        <v>142</v>
      </c>
      <c r="F34" s="63">
        <f>G34</f>
        <v>171.9</v>
      </c>
      <c r="G34" s="63">
        <v>171.9</v>
      </c>
      <c r="H34" s="63">
        <v>0</v>
      </c>
      <c r="I34" s="64">
        <f>J34</f>
        <v>171.9</v>
      </c>
      <c r="J34" s="64">
        <v>171.9</v>
      </c>
      <c r="K34" s="64">
        <v>0</v>
      </c>
      <c r="L34" s="63">
        <f>I34/F34*100</f>
        <v>100</v>
      </c>
    </row>
    <row r="35" spans="1:12" ht="24">
      <c r="A35" s="306"/>
      <c r="B35" s="306"/>
      <c r="C35" s="313"/>
      <c r="D35" s="62" t="s">
        <v>145</v>
      </c>
      <c r="E35" s="37" t="s">
        <v>301</v>
      </c>
      <c r="F35" s="63">
        <f>G35</f>
        <v>1000</v>
      </c>
      <c r="G35" s="63">
        <v>1000</v>
      </c>
      <c r="H35" s="63">
        <v>0</v>
      </c>
      <c r="I35" s="64">
        <f>J35</f>
        <v>1000</v>
      </c>
      <c r="J35" s="64">
        <v>1000</v>
      </c>
      <c r="K35" s="64">
        <v>0</v>
      </c>
      <c r="L35" s="63">
        <f>I35/F35*100</f>
        <v>100</v>
      </c>
    </row>
    <row r="36" spans="1:12" ht="24">
      <c r="A36" s="306"/>
      <c r="B36" s="306"/>
      <c r="C36" s="313"/>
      <c r="D36" s="201" t="s">
        <v>147</v>
      </c>
      <c r="E36" s="34" t="s">
        <v>148</v>
      </c>
      <c r="F36" s="58">
        <f t="shared" si="7"/>
        <v>1200</v>
      </c>
      <c r="G36" s="58">
        <v>1200</v>
      </c>
      <c r="H36" s="58">
        <v>0</v>
      </c>
      <c r="I36" s="60">
        <f t="shared" si="8"/>
        <v>1127.24</v>
      </c>
      <c r="J36" s="60">
        <v>1127.24</v>
      </c>
      <c r="K36" s="60">
        <v>0</v>
      </c>
      <c r="L36" s="63">
        <f t="shared" si="9"/>
        <v>93.936666666666667</v>
      </c>
    </row>
    <row r="37" spans="1:12" ht="24">
      <c r="A37" s="306"/>
      <c r="B37" s="306"/>
      <c r="C37" s="313"/>
      <c r="D37" s="201" t="s">
        <v>137</v>
      </c>
      <c r="E37" s="34" t="s">
        <v>138</v>
      </c>
      <c r="F37" s="58">
        <f t="shared" si="7"/>
        <v>32345</v>
      </c>
      <c r="G37" s="58">
        <v>32345</v>
      </c>
      <c r="H37" s="58">
        <v>0</v>
      </c>
      <c r="I37" s="60">
        <f t="shared" si="8"/>
        <v>29504.2</v>
      </c>
      <c r="J37" s="60">
        <v>29504.2</v>
      </c>
      <c r="K37" s="60">
        <v>0</v>
      </c>
      <c r="L37" s="63">
        <f t="shared" si="9"/>
        <v>91.217189673829026</v>
      </c>
    </row>
    <row r="38" spans="1:12">
      <c r="A38" s="306"/>
      <c r="B38" s="306"/>
      <c r="C38" s="313"/>
      <c r="D38" s="201" t="s">
        <v>139</v>
      </c>
      <c r="E38" s="34" t="s">
        <v>132</v>
      </c>
      <c r="F38" s="58">
        <f t="shared" si="7"/>
        <v>500</v>
      </c>
      <c r="G38" s="58">
        <v>500</v>
      </c>
      <c r="H38" s="58">
        <v>0</v>
      </c>
      <c r="I38" s="60">
        <f t="shared" si="8"/>
        <v>500</v>
      </c>
      <c r="J38" s="60">
        <v>500</v>
      </c>
      <c r="K38" s="60">
        <v>0</v>
      </c>
      <c r="L38" s="58">
        <f t="shared" si="9"/>
        <v>100</v>
      </c>
    </row>
    <row r="39" spans="1:12" ht="48">
      <c r="A39" s="306"/>
      <c r="B39" s="306"/>
      <c r="C39" s="314"/>
      <c r="D39" s="201" t="s">
        <v>149</v>
      </c>
      <c r="E39" s="39" t="s">
        <v>201</v>
      </c>
      <c r="F39" s="58">
        <f t="shared" si="7"/>
        <v>2895</v>
      </c>
      <c r="G39" s="58">
        <v>2895</v>
      </c>
      <c r="H39" s="58">
        <v>0</v>
      </c>
      <c r="I39" s="60">
        <f t="shared" si="8"/>
        <v>2895</v>
      </c>
      <c r="J39" s="60">
        <v>2895</v>
      </c>
      <c r="K39" s="60">
        <v>0</v>
      </c>
      <c r="L39" s="58">
        <f t="shared" si="9"/>
        <v>100</v>
      </c>
    </row>
    <row r="40" spans="1:12" ht="25.5">
      <c r="A40" s="197" t="s">
        <v>26</v>
      </c>
      <c r="B40" s="197" t="s">
        <v>31</v>
      </c>
      <c r="C40" s="198"/>
      <c r="D40" s="201"/>
      <c r="E40" s="70" t="s">
        <v>32</v>
      </c>
      <c r="F40" s="57">
        <f>G40+H40</f>
        <v>48000</v>
      </c>
      <c r="G40" s="58">
        <f>G43+G41</f>
        <v>48000</v>
      </c>
      <c r="H40" s="58">
        <f>H43</f>
        <v>0</v>
      </c>
      <c r="I40" s="59">
        <f>J40+K40</f>
        <v>45315.09</v>
      </c>
      <c r="J40" s="60">
        <f>J41+J43</f>
        <v>45315.09</v>
      </c>
      <c r="K40" s="60">
        <v>0</v>
      </c>
      <c r="L40" s="57">
        <f>IFERROR(I40*100/F40,"0")</f>
        <v>94.406437499999996</v>
      </c>
    </row>
    <row r="41" spans="1:12" ht="63.75">
      <c r="A41" s="307"/>
      <c r="B41" s="307"/>
      <c r="C41" s="86" t="s">
        <v>212</v>
      </c>
      <c r="D41" s="201"/>
      <c r="E41" s="87" t="s">
        <v>232</v>
      </c>
      <c r="F41" s="63">
        <f>G41</f>
        <v>20000</v>
      </c>
      <c r="G41" s="63">
        <f>G42</f>
        <v>20000</v>
      </c>
      <c r="H41" s="58"/>
      <c r="I41" s="64">
        <f>I42</f>
        <v>18800</v>
      </c>
      <c r="J41" s="64">
        <f>J42</f>
        <v>18800</v>
      </c>
      <c r="K41" s="60">
        <v>0</v>
      </c>
      <c r="L41" s="58">
        <f t="shared" ref="L41:L42" si="10">IFERROR(I41*100/F41,"0")</f>
        <v>94</v>
      </c>
    </row>
    <row r="42" spans="1:12" ht="24">
      <c r="A42" s="308"/>
      <c r="B42" s="308"/>
      <c r="C42" s="86"/>
      <c r="D42" s="201" t="s">
        <v>137</v>
      </c>
      <c r="E42" s="38" t="s">
        <v>138</v>
      </c>
      <c r="F42" s="58">
        <f>G42</f>
        <v>20000</v>
      </c>
      <c r="G42" s="58">
        <v>20000</v>
      </c>
      <c r="H42" s="58"/>
      <c r="I42" s="60">
        <f>J42</f>
        <v>18800</v>
      </c>
      <c r="J42" s="60">
        <v>18800</v>
      </c>
      <c r="K42" s="60"/>
      <c r="L42" s="58">
        <f t="shared" si="10"/>
        <v>94</v>
      </c>
    </row>
    <row r="43" spans="1:12">
      <c r="A43" s="308"/>
      <c r="B43" s="308"/>
      <c r="C43" s="61" t="s">
        <v>33</v>
      </c>
      <c r="D43" s="62"/>
      <c r="E43" s="71" t="s">
        <v>34</v>
      </c>
      <c r="F43" s="63">
        <f>G43+H43</f>
        <v>28000</v>
      </c>
      <c r="G43" s="63">
        <f>G45+G46+G47+G44</f>
        <v>28000</v>
      </c>
      <c r="H43" s="63">
        <f>SUM(H45:H47)</f>
        <v>0</v>
      </c>
      <c r="I43" s="64">
        <f t="shared" ref="I43:I47" si="11">J43</f>
        <v>26515.09</v>
      </c>
      <c r="J43" s="64">
        <f>J45+J46+J47+J44</f>
        <v>26515.09</v>
      </c>
      <c r="K43" s="64">
        <f>SUM(K45:K47)</f>
        <v>0</v>
      </c>
      <c r="L43" s="63">
        <f>IFERROR(I43*100/F43,"0")</f>
        <v>94.696749999999994</v>
      </c>
    </row>
    <row r="44" spans="1:12" ht="24">
      <c r="A44" s="308"/>
      <c r="B44" s="308"/>
      <c r="C44" s="194"/>
      <c r="D44" s="76" t="s">
        <v>145</v>
      </c>
      <c r="E44" s="37" t="s">
        <v>301</v>
      </c>
      <c r="F44" s="58">
        <f>G44</f>
        <v>1200</v>
      </c>
      <c r="G44" s="58">
        <v>1200</v>
      </c>
      <c r="H44" s="58"/>
      <c r="I44" s="58">
        <f>J44</f>
        <v>1200</v>
      </c>
      <c r="J44" s="58">
        <v>1200</v>
      </c>
      <c r="K44" s="58">
        <v>0</v>
      </c>
      <c r="L44" s="58">
        <f>IFERROR(I44*100/F44,"0")</f>
        <v>100</v>
      </c>
    </row>
    <row r="45" spans="1:12" ht="24">
      <c r="A45" s="308"/>
      <c r="B45" s="308"/>
      <c r="C45" s="319"/>
      <c r="D45" s="201" t="s">
        <v>147</v>
      </c>
      <c r="E45" s="36" t="s">
        <v>148</v>
      </c>
      <c r="F45" s="58">
        <v>900</v>
      </c>
      <c r="G45" s="58">
        <v>900</v>
      </c>
      <c r="H45" s="58">
        <v>0</v>
      </c>
      <c r="I45" s="60">
        <f t="shared" si="11"/>
        <v>656.5</v>
      </c>
      <c r="J45" s="60">
        <v>656.5</v>
      </c>
      <c r="K45" s="60">
        <v>0</v>
      </c>
      <c r="L45" s="58">
        <f t="shared" ref="L45:L47" si="12">IFERROR(J45*100/G45,IFERROR(K45*100/H45,"0"))</f>
        <v>72.944444444444443</v>
      </c>
    </row>
    <row r="46" spans="1:12">
      <c r="A46" s="308"/>
      <c r="B46" s="308"/>
      <c r="C46" s="320"/>
      <c r="D46" s="201" t="s">
        <v>153</v>
      </c>
      <c r="E46" s="34" t="s">
        <v>154</v>
      </c>
      <c r="F46" s="58">
        <f>G46</f>
        <v>3000</v>
      </c>
      <c r="G46" s="58">
        <v>3000</v>
      </c>
      <c r="H46" s="58">
        <v>0</v>
      </c>
      <c r="I46" s="60">
        <f t="shared" si="11"/>
        <v>1769.07</v>
      </c>
      <c r="J46" s="60">
        <v>1769.07</v>
      </c>
      <c r="K46" s="60">
        <v>0</v>
      </c>
      <c r="L46" s="58">
        <f t="shared" si="12"/>
        <v>58.969000000000001</v>
      </c>
    </row>
    <row r="47" spans="1:12" ht="24">
      <c r="A47" s="308"/>
      <c r="B47" s="308"/>
      <c r="C47" s="320"/>
      <c r="D47" s="201" t="s">
        <v>137</v>
      </c>
      <c r="E47" s="38" t="s">
        <v>138</v>
      </c>
      <c r="F47" s="58">
        <v>22900</v>
      </c>
      <c r="G47" s="58">
        <v>22900</v>
      </c>
      <c r="H47" s="58">
        <v>0</v>
      </c>
      <c r="I47" s="60">
        <f t="shared" si="11"/>
        <v>22889.52</v>
      </c>
      <c r="J47" s="60">
        <v>22889.52</v>
      </c>
      <c r="K47" s="60">
        <v>0</v>
      </c>
      <c r="L47" s="58">
        <f t="shared" si="12"/>
        <v>99.954235807860258</v>
      </c>
    </row>
    <row r="48" spans="1:12" ht="25.5">
      <c r="A48" s="197" t="s">
        <v>30</v>
      </c>
      <c r="B48" s="197" t="s">
        <v>36</v>
      </c>
      <c r="C48" s="198"/>
      <c r="D48" s="201"/>
      <c r="E48" s="70" t="s">
        <v>37</v>
      </c>
      <c r="F48" s="57">
        <f>G48+H48</f>
        <v>2255948.2400000002</v>
      </c>
      <c r="G48" s="58">
        <f>G49+G60+G65+G89+G94</f>
        <v>2229798.2400000002</v>
      </c>
      <c r="H48" s="58">
        <f>H49+H60+H65+H89+H94</f>
        <v>26150</v>
      </c>
      <c r="I48" s="57">
        <f>I49+I60+I65+I89+I94</f>
        <v>2147921.6799999992</v>
      </c>
      <c r="J48" s="58">
        <f>J49+J60+J65+J89+J94</f>
        <v>2127524.4799999995</v>
      </c>
      <c r="K48" s="58">
        <f>K49+K60+K65+K89+K94</f>
        <v>20397.2</v>
      </c>
      <c r="L48" s="57">
        <f>IFERROR(I48*100/F48,"0")</f>
        <v>95.211478788183499</v>
      </c>
    </row>
    <row r="49" spans="1:12" ht="25.5">
      <c r="A49" s="306"/>
      <c r="B49" s="306"/>
      <c r="C49" s="61" t="s">
        <v>38</v>
      </c>
      <c r="D49" s="62"/>
      <c r="E49" s="71" t="s">
        <v>39</v>
      </c>
      <c r="F49" s="63">
        <f>G49+H49</f>
        <v>65096.22</v>
      </c>
      <c r="G49" s="63">
        <f>SUM(G50:G59)</f>
        <v>65096.22</v>
      </c>
      <c r="H49" s="63">
        <f>SUM(H50:H59)</f>
        <v>0</v>
      </c>
      <c r="I49" s="64">
        <f t="shared" ref="I49:I57" si="13">J49</f>
        <v>63932.200000000004</v>
      </c>
      <c r="J49" s="64">
        <f>J50+J51+J52+J53+J54+J55+J56+J57+J58+J59</f>
        <v>63932.200000000004</v>
      </c>
      <c r="K49" s="64">
        <f>SUM(K50:K59)</f>
        <v>0</v>
      </c>
      <c r="L49" s="63">
        <f>IFERROR(I49*100/F49,"0")</f>
        <v>98.211847016616318</v>
      </c>
    </row>
    <row r="50" spans="1:12" ht="36">
      <c r="A50" s="306"/>
      <c r="B50" s="306"/>
      <c r="C50" s="309"/>
      <c r="D50" s="201" t="s">
        <v>155</v>
      </c>
      <c r="E50" s="34" t="s">
        <v>236</v>
      </c>
      <c r="F50" s="58">
        <f t="shared" ref="F50:F56" si="14">G50</f>
        <v>46040.56</v>
      </c>
      <c r="G50" s="58">
        <v>46040.56</v>
      </c>
      <c r="H50" s="58">
        <v>0</v>
      </c>
      <c r="I50" s="60">
        <f t="shared" si="13"/>
        <v>44901.51</v>
      </c>
      <c r="J50" s="60">
        <v>44901.51</v>
      </c>
      <c r="K50" s="60">
        <v>0</v>
      </c>
      <c r="L50" s="58">
        <f t="shared" ref="L50:L113" si="15">IFERROR(J50*100/G50,IFERROR(K50*100/H50,"0"))</f>
        <v>97.525985782970494</v>
      </c>
    </row>
    <row r="51" spans="1:12" ht="36">
      <c r="A51" s="306"/>
      <c r="B51" s="306"/>
      <c r="C51" s="309"/>
      <c r="D51" s="201" t="s">
        <v>156</v>
      </c>
      <c r="E51" s="37" t="s">
        <v>160</v>
      </c>
      <c r="F51" s="58">
        <f t="shared" si="14"/>
        <v>3358</v>
      </c>
      <c r="G51" s="58">
        <v>3358</v>
      </c>
      <c r="H51" s="58">
        <v>0</v>
      </c>
      <c r="I51" s="60">
        <f t="shared" si="13"/>
        <v>3357.33</v>
      </c>
      <c r="J51" s="60">
        <v>3357.33</v>
      </c>
      <c r="K51" s="60">
        <v>0</v>
      </c>
      <c r="L51" s="58">
        <f t="shared" si="15"/>
        <v>99.980047647409165</v>
      </c>
    </row>
    <row r="52" spans="1:12" ht="36">
      <c r="A52" s="306"/>
      <c r="B52" s="306"/>
      <c r="C52" s="309"/>
      <c r="D52" s="201" t="s">
        <v>141</v>
      </c>
      <c r="E52" s="34" t="s">
        <v>142</v>
      </c>
      <c r="F52" s="58">
        <f t="shared" si="14"/>
        <v>8490</v>
      </c>
      <c r="G52" s="58">
        <v>8490</v>
      </c>
      <c r="H52" s="58">
        <v>0</v>
      </c>
      <c r="I52" s="60">
        <f t="shared" si="13"/>
        <v>8489.81</v>
      </c>
      <c r="J52" s="60">
        <v>8489.81</v>
      </c>
      <c r="K52" s="60">
        <v>0</v>
      </c>
      <c r="L52" s="58">
        <f t="shared" si="15"/>
        <v>99.99776207302709</v>
      </c>
    </row>
    <row r="53" spans="1:12" ht="24">
      <c r="A53" s="306"/>
      <c r="B53" s="306"/>
      <c r="C53" s="309"/>
      <c r="D53" s="201" t="s">
        <v>143</v>
      </c>
      <c r="E53" s="34" t="s">
        <v>144</v>
      </c>
      <c r="F53" s="58">
        <f t="shared" si="14"/>
        <v>1211</v>
      </c>
      <c r="G53" s="58">
        <v>1211</v>
      </c>
      <c r="H53" s="58">
        <v>0</v>
      </c>
      <c r="I53" s="60">
        <f t="shared" si="13"/>
        <v>1210.04</v>
      </c>
      <c r="J53" s="60">
        <v>1210.04</v>
      </c>
      <c r="K53" s="60">
        <v>0</v>
      </c>
      <c r="L53" s="58">
        <f t="shared" si="15"/>
        <v>99.920726672171753</v>
      </c>
    </row>
    <row r="54" spans="1:12" ht="24">
      <c r="A54" s="306"/>
      <c r="B54" s="306"/>
      <c r="C54" s="309"/>
      <c r="D54" s="201" t="s">
        <v>147</v>
      </c>
      <c r="E54" s="34" t="s">
        <v>148</v>
      </c>
      <c r="F54" s="58">
        <f t="shared" si="14"/>
        <v>1504</v>
      </c>
      <c r="G54" s="58">
        <v>1504</v>
      </c>
      <c r="H54" s="58">
        <v>0</v>
      </c>
      <c r="I54" s="60">
        <f t="shared" si="13"/>
        <v>1504</v>
      </c>
      <c r="J54" s="60">
        <v>1504</v>
      </c>
      <c r="K54" s="60">
        <v>0</v>
      </c>
      <c r="L54" s="58">
        <f t="shared" si="15"/>
        <v>100</v>
      </c>
    </row>
    <row r="55" spans="1:12" ht="24">
      <c r="A55" s="306"/>
      <c r="B55" s="306"/>
      <c r="C55" s="309"/>
      <c r="D55" s="201" t="s">
        <v>137</v>
      </c>
      <c r="E55" s="34" t="s">
        <v>138</v>
      </c>
      <c r="F55" s="58">
        <f t="shared" si="14"/>
        <v>2296</v>
      </c>
      <c r="G55" s="58">
        <v>2296</v>
      </c>
      <c r="H55" s="58">
        <v>0</v>
      </c>
      <c r="I55" s="60">
        <f t="shared" si="13"/>
        <v>2295.25</v>
      </c>
      <c r="J55" s="60">
        <v>2295.25</v>
      </c>
      <c r="K55" s="60">
        <v>0</v>
      </c>
      <c r="L55" s="58">
        <f t="shared" si="15"/>
        <v>99.967334494773525</v>
      </c>
    </row>
    <row r="56" spans="1:12" ht="36">
      <c r="A56" s="306"/>
      <c r="B56" s="306"/>
      <c r="C56" s="309"/>
      <c r="D56" s="201" t="s">
        <v>170</v>
      </c>
      <c r="E56" s="40" t="s">
        <v>204</v>
      </c>
      <c r="F56" s="58">
        <f t="shared" si="14"/>
        <v>0</v>
      </c>
      <c r="G56" s="58">
        <v>0</v>
      </c>
      <c r="H56" s="58">
        <v>0</v>
      </c>
      <c r="I56" s="60">
        <f t="shared" si="13"/>
        <v>0</v>
      </c>
      <c r="J56" s="60">
        <v>0</v>
      </c>
      <c r="K56" s="60">
        <v>0</v>
      </c>
      <c r="L56" s="58" t="str">
        <f t="shared" si="15"/>
        <v>0</v>
      </c>
    </row>
    <row r="57" spans="1:12" ht="24">
      <c r="A57" s="306"/>
      <c r="B57" s="306"/>
      <c r="C57" s="309"/>
      <c r="D57" s="201" t="s">
        <v>157</v>
      </c>
      <c r="E57" s="34" t="s">
        <v>161</v>
      </c>
      <c r="F57" s="58">
        <f>G57:G58</f>
        <v>311</v>
      </c>
      <c r="G57" s="58">
        <v>311</v>
      </c>
      <c r="H57" s="58">
        <v>0</v>
      </c>
      <c r="I57" s="60">
        <f t="shared" si="13"/>
        <v>310.10000000000002</v>
      </c>
      <c r="J57" s="60">
        <v>310.10000000000002</v>
      </c>
      <c r="K57" s="60">
        <v>0</v>
      </c>
      <c r="L57" s="58">
        <f t="shared" si="15"/>
        <v>99.710610932475902</v>
      </c>
    </row>
    <row r="58" spans="1:12" ht="36">
      <c r="A58" s="306"/>
      <c r="B58" s="306"/>
      <c r="C58" s="309"/>
      <c r="D58" s="201" t="s">
        <v>158</v>
      </c>
      <c r="E58" s="42" t="s">
        <v>231</v>
      </c>
      <c r="F58" s="58">
        <f t="shared" ref="F58:F64" si="16">G58</f>
        <v>1185.6600000000001</v>
      </c>
      <c r="G58" s="58">
        <v>1185.6600000000001</v>
      </c>
      <c r="H58" s="58">
        <v>0</v>
      </c>
      <c r="I58" s="60">
        <f>J58</f>
        <v>1185.6600000000001</v>
      </c>
      <c r="J58" s="60">
        <v>1185.6600000000001</v>
      </c>
      <c r="K58" s="60">
        <v>0</v>
      </c>
      <c r="L58" s="58">
        <f t="shared" si="15"/>
        <v>100</v>
      </c>
    </row>
    <row r="59" spans="1:12" ht="60">
      <c r="A59" s="306"/>
      <c r="B59" s="306"/>
      <c r="C59" s="309"/>
      <c r="D59" s="201" t="s">
        <v>159</v>
      </c>
      <c r="E59" s="39" t="s">
        <v>173</v>
      </c>
      <c r="F59" s="58">
        <f t="shared" si="16"/>
        <v>700</v>
      </c>
      <c r="G59" s="58">
        <v>700</v>
      </c>
      <c r="H59" s="58">
        <v>0</v>
      </c>
      <c r="I59" s="60">
        <f t="shared" ref="I59:I64" si="17">J59</f>
        <v>678.5</v>
      </c>
      <c r="J59" s="60">
        <v>678.5</v>
      </c>
      <c r="K59" s="60">
        <v>0</v>
      </c>
      <c r="L59" s="58">
        <f t="shared" si="15"/>
        <v>96.928571428571431</v>
      </c>
    </row>
    <row r="60" spans="1:12" ht="51">
      <c r="A60" s="306"/>
      <c r="B60" s="306"/>
      <c r="C60" s="61" t="s">
        <v>40</v>
      </c>
      <c r="D60" s="62"/>
      <c r="E60" s="71" t="s">
        <v>286</v>
      </c>
      <c r="F60" s="63">
        <f t="shared" si="16"/>
        <v>78000</v>
      </c>
      <c r="G60" s="63">
        <f>G61+G62+G64+G63</f>
        <v>78000</v>
      </c>
      <c r="H60" s="63">
        <f>SUM(H62:H64)</f>
        <v>0</v>
      </c>
      <c r="I60" s="64">
        <f t="shared" si="17"/>
        <v>75714.63</v>
      </c>
      <c r="J60" s="64">
        <f>J61+J62+J63+J64</f>
        <v>75714.63</v>
      </c>
      <c r="K60" s="64">
        <f>SUM(K62:K64)</f>
        <v>0</v>
      </c>
      <c r="L60" s="63">
        <f>IFERROR(I60*100/F60,"0")</f>
        <v>97.070038461538459</v>
      </c>
    </row>
    <row r="61" spans="1:12" ht="36">
      <c r="A61" s="306"/>
      <c r="B61" s="306"/>
      <c r="C61" s="310"/>
      <c r="D61" s="201" t="s">
        <v>163</v>
      </c>
      <c r="E61" s="41" t="s">
        <v>164</v>
      </c>
      <c r="F61" s="58">
        <f t="shared" si="16"/>
        <v>59600</v>
      </c>
      <c r="G61" s="58">
        <v>59600</v>
      </c>
      <c r="H61" s="58">
        <v>0</v>
      </c>
      <c r="I61" s="60">
        <f t="shared" si="17"/>
        <v>58049.2</v>
      </c>
      <c r="J61" s="60">
        <v>58049.2</v>
      </c>
      <c r="K61" s="60">
        <v>0</v>
      </c>
      <c r="L61" s="63">
        <f>IFERROR(I61*100/F61,"0")</f>
        <v>97.397986577181214</v>
      </c>
    </row>
    <row r="62" spans="1:12" ht="24">
      <c r="A62" s="306"/>
      <c r="B62" s="306"/>
      <c r="C62" s="311"/>
      <c r="D62" s="201" t="s">
        <v>147</v>
      </c>
      <c r="E62" s="34" t="s">
        <v>148</v>
      </c>
      <c r="F62" s="58">
        <f t="shared" si="16"/>
        <v>2000</v>
      </c>
      <c r="G62" s="58">
        <v>2000</v>
      </c>
      <c r="H62" s="58">
        <v>0</v>
      </c>
      <c r="I62" s="60">
        <f t="shared" si="17"/>
        <v>1395.36</v>
      </c>
      <c r="J62" s="60">
        <v>1395.36</v>
      </c>
      <c r="K62" s="60">
        <v>0</v>
      </c>
      <c r="L62" s="58">
        <f t="shared" si="15"/>
        <v>69.768000000000001</v>
      </c>
    </row>
    <row r="63" spans="1:12" ht="24">
      <c r="A63" s="306"/>
      <c r="B63" s="306"/>
      <c r="C63" s="311"/>
      <c r="D63" s="201" t="s">
        <v>213</v>
      </c>
      <c r="E63" s="37" t="s">
        <v>233</v>
      </c>
      <c r="F63" s="58">
        <f>G63</f>
        <v>1500</v>
      </c>
      <c r="G63" s="58">
        <v>1500</v>
      </c>
      <c r="H63" s="58">
        <v>0</v>
      </c>
      <c r="I63" s="60">
        <f t="shared" si="17"/>
        <v>1463.3</v>
      </c>
      <c r="J63" s="60">
        <v>1463.3</v>
      </c>
      <c r="K63" s="60">
        <v>0</v>
      </c>
      <c r="L63" s="58">
        <f t="shared" si="15"/>
        <v>97.553333333333327</v>
      </c>
    </row>
    <row r="64" spans="1:12" ht="24">
      <c r="A64" s="306"/>
      <c r="B64" s="306"/>
      <c r="C64" s="315"/>
      <c r="D64" s="201" t="s">
        <v>137</v>
      </c>
      <c r="E64" s="34" t="s">
        <v>138</v>
      </c>
      <c r="F64" s="58">
        <f t="shared" si="16"/>
        <v>14900</v>
      </c>
      <c r="G64" s="58">
        <v>14900</v>
      </c>
      <c r="H64" s="58">
        <v>0</v>
      </c>
      <c r="I64" s="60">
        <f t="shared" si="17"/>
        <v>14806.77</v>
      </c>
      <c r="J64" s="60">
        <v>14806.77</v>
      </c>
      <c r="K64" s="60">
        <v>0</v>
      </c>
      <c r="L64" s="58">
        <f t="shared" si="15"/>
        <v>99.374295302013422</v>
      </c>
    </row>
    <row r="65" spans="1:12" ht="63.75">
      <c r="A65" s="306"/>
      <c r="B65" s="306"/>
      <c r="C65" s="61" t="s">
        <v>41</v>
      </c>
      <c r="D65" s="62"/>
      <c r="E65" s="90" t="s">
        <v>234</v>
      </c>
      <c r="F65" s="63">
        <f>G65+H65</f>
        <v>1960269.52</v>
      </c>
      <c r="G65" s="63">
        <f>G66+G67+G68+G69+G70+G71+G72+G73+G75+G76+G77+G78+G79+G80+G81+G82+G83+G85+G86+G87+G74+G84</f>
        <v>1934119.52</v>
      </c>
      <c r="H65" s="63">
        <f>SUM(H66:H88)</f>
        <v>26150</v>
      </c>
      <c r="I65" s="64">
        <f>J65+K65</f>
        <v>1868961.8699999994</v>
      </c>
      <c r="J65" s="64">
        <f>J67+J68+J69+J70+J71+J72+J73+J74+J76+J77+J78+J79+J80+J81+J82+J83+J84+J85+J86+J87+J75+J66</f>
        <v>1848564.6699999995</v>
      </c>
      <c r="K65" s="64">
        <f>K87+K88</f>
        <v>20397.2</v>
      </c>
      <c r="L65" s="63">
        <f>IFERROR(I65*100/F65,"0")</f>
        <v>95.342086939146995</v>
      </c>
    </row>
    <row r="66" spans="1:12" ht="36">
      <c r="A66" s="306"/>
      <c r="B66" s="306"/>
      <c r="C66" s="310"/>
      <c r="D66" s="201" t="s">
        <v>165</v>
      </c>
      <c r="E66" s="42" t="s">
        <v>181</v>
      </c>
      <c r="F66" s="58">
        <f t="shared" ref="F66:F84" si="18">G66</f>
        <v>4500</v>
      </c>
      <c r="G66" s="58">
        <v>4500</v>
      </c>
      <c r="H66" s="58">
        <v>0</v>
      </c>
      <c r="I66" s="60">
        <f t="shared" ref="I66:I76" si="19">J66</f>
        <v>4442.49</v>
      </c>
      <c r="J66" s="60">
        <v>4442.49</v>
      </c>
      <c r="K66" s="60">
        <v>0</v>
      </c>
      <c r="L66" s="58">
        <f t="shared" si="15"/>
        <v>98.721999999999994</v>
      </c>
    </row>
    <row r="67" spans="1:12" ht="36">
      <c r="A67" s="306"/>
      <c r="B67" s="306"/>
      <c r="C67" s="311"/>
      <c r="D67" s="201" t="s">
        <v>155</v>
      </c>
      <c r="E67" s="34" t="s">
        <v>236</v>
      </c>
      <c r="F67" s="58">
        <f t="shared" si="18"/>
        <v>1074093.1100000001</v>
      </c>
      <c r="G67" s="58">
        <v>1074093.1100000001</v>
      </c>
      <c r="H67" s="58">
        <v>0</v>
      </c>
      <c r="I67" s="60">
        <f t="shared" si="19"/>
        <v>1055275.8999999999</v>
      </c>
      <c r="J67" s="60">
        <v>1055275.8999999999</v>
      </c>
      <c r="K67" s="60">
        <v>0</v>
      </c>
      <c r="L67" s="58">
        <f t="shared" si="15"/>
        <v>98.248083911459005</v>
      </c>
    </row>
    <row r="68" spans="1:12" ht="36">
      <c r="A68" s="306"/>
      <c r="B68" s="306"/>
      <c r="C68" s="311"/>
      <c r="D68" s="201" t="s">
        <v>156</v>
      </c>
      <c r="E68" s="34" t="s">
        <v>160</v>
      </c>
      <c r="F68" s="58">
        <f t="shared" si="18"/>
        <v>75606.89</v>
      </c>
      <c r="G68" s="58">
        <v>75606.89</v>
      </c>
      <c r="H68" s="58">
        <v>0</v>
      </c>
      <c r="I68" s="60">
        <f t="shared" si="19"/>
        <v>75606.89</v>
      </c>
      <c r="J68" s="60">
        <v>75606.89</v>
      </c>
      <c r="K68" s="60">
        <v>0</v>
      </c>
      <c r="L68" s="58">
        <f t="shared" si="15"/>
        <v>100</v>
      </c>
    </row>
    <row r="69" spans="1:12" ht="36">
      <c r="A69" s="306"/>
      <c r="B69" s="306"/>
      <c r="C69" s="311"/>
      <c r="D69" s="201" t="s">
        <v>166</v>
      </c>
      <c r="E69" s="41" t="s">
        <v>251</v>
      </c>
      <c r="F69" s="58">
        <f t="shared" si="18"/>
        <v>10000</v>
      </c>
      <c r="G69" s="58">
        <v>10000</v>
      </c>
      <c r="H69" s="58">
        <v>0</v>
      </c>
      <c r="I69" s="60">
        <f t="shared" si="19"/>
        <v>8737.31</v>
      </c>
      <c r="J69" s="60">
        <v>8737.31</v>
      </c>
      <c r="K69" s="60">
        <v>0</v>
      </c>
      <c r="L69" s="58">
        <f t="shared" si="15"/>
        <v>87.373099999999994</v>
      </c>
    </row>
    <row r="70" spans="1:12" ht="36">
      <c r="A70" s="306"/>
      <c r="B70" s="306"/>
      <c r="C70" s="311"/>
      <c r="D70" s="201" t="s">
        <v>141</v>
      </c>
      <c r="E70" s="34" t="s">
        <v>142</v>
      </c>
      <c r="F70" s="58">
        <f t="shared" si="18"/>
        <v>185880</v>
      </c>
      <c r="G70" s="58">
        <v>185880</v>
      </c>
      <c r="H70" s="58">
        <v>0</v>
      </c>
      <c r="I70" s="60">
        <f t="shared" si="19"/>
        <v>165244.16</v>
      </c>
      <c r="J70" s="60">
        <v>165244.16</v>
      </c>
      <c r="K70" s="60">
        <v>0</v>
      </c>
      <c r="L70" s="58">
        <f t="shared" si="15"/>
        <v>88.898299978480736</v>
      </c>
    </row>
    <row r="71" spans="1:12" ht="24">
      <c r="A71" s="306"/>
      <c r="B71" s="306"/>
      <c r="C71" s="311"/>
      <c r="D71" s="201" t="s">
        <v>143</v>
      </c>
      <c r="E71" s="34" t="s">
        <v>144</v>
      </c>
      <c r="F71" s="58">
        <f t="shared" si="18"/>
        <v>15300</v>
      </c>
      <c r="G71" s="58">
        <v>15300</v>
      </c>
      <c r="H71" s="58">
        <v>0</v>
      </c>
      <c r="I71" s="60">
        <f t="shared" si="19"/>
        <v>12738.95</v>
      </c>
      <c r="J71" s="60">
        <v>12738.95</v>
      </c>
      <c r="K71" s="60">
        <v>0</v>
      </c>
      <c r="L71" s="58">
        <f t="shared" si="15"/>
        <v>83.261111111111106</v>
      </c>
    </row>
    <row r="72" spans="1:12" ht="24">
      <c r="A72" s="306"/>
      <c r="B72" s="306"/>
      <c r="C72" s="311"/>
      <c r="D72" s="201" t="s">
        <v>145</v>
      </c>
      <c r="E72" s="36" t="s">
        <v>146</v>
      </c>
      <c r="F72" s="58">
        <f t="shared" si="18"/>
        <v>6000</v>
      </c>
      <c r="G72" s="58">
        <v>6000</v>
      </c>
      <c r="H72" s="58">
        <v>0</v>
      </c>
      <c r="I72" s="60">
        <f t="shared" si="19"/>
        <v>3432</v>
      </c>
      <c r="J72" s="60">
        <v>3432</v>
      </c>
      <c r="K72" s="60">
        <v>0</v>
      </c>
      <c r="L72" s="58">
        <f t="shared" si="15"/>
        <v>57.2</v>
      </c>
    </row>
    <row r="73" spans="1:12" ht="24">
      <c r="A73" s="306"/>
      <c r="B73" s="306"/>
      <c r="C73" s="311"/>
      <c r="D73" s="201" t="s">
        <v>147</v>
      </c>
      <c r="E73" s="36" t="s">
        <v>148</v>
      </c>
      <c r="F73" s="58">
        <f t="shared" si="18"/>
        <v>153000</v>
      </c>
      <c r="G73" s="58">
        <v>153000</v>
      </c>
      <c r="H73" s="58">
        <v>0</v>
      </c>
      <c r="I73" s="60">
        <f t="shared" si="19"/>
        <v>136966.41</v>
      </c>
      <c r="J73" s="60">
        <v>136966.41</v>
      </c>
      <c r="K73" s="60">
        <v>0</v>
      </c>
      <c r="L73" s="58">
        <f t="shared" si="15"/>
        <v>89.520529411764713</v>
      </c>
    </row>
    <row r="74" spans="1:12" ht="24">
      <c r="A74" s="306"/>
      <c r="B74" s="306"/>
      <c r="C74" s="311"/>
      <c r="D74" s="201" t="s">
        <v>213</v>
      </c>
      <c r="E74" s="37" t="s">
        <v>233</v>
      </c>
      <c r="F74" s="58">
        <f t="shared" si="18"/>
        <v>4000</v>
      </c>
      <c r="G74" s="58">
        <v>4000</v>
      </c>
      <c r="H74" s="58">
        <v>0</v>
      </c>
      <c r="I74" s="60">
        <f t="shared" si="19"/>
        <v>3231.4</v>
      </c>
      <c r="J74" s="60">
        <v>3231.4</v>
      </c>
      <c r="K74" s="60">
        <v>0</v>
      </c>
      <c r="L74" s="58">
        <f t="shared" si="15"/>
        <v>80.784999999999997</v>
      </c>
    </row>
    <row r="75" spans="1:12" ht="48">
      <c r="A75" s="306"/>
      <c r="B75" s="306"/>
      <c r="C75" s="311"/>
      <c r="D75" s="201" t="s">
        <v>167</v>
      </c>
      <c r="E75" s="43" t="s">
        <v>180</v>
      </c>
      <c r="F75" s="58">
        <f t="shared" si="18"/>
        <v>0</v>
      </c>
      <c r="G75" s="58">
        <v>0</v>
      </c>
      <c r="H75" s="58">
        <v>0</v>
      </c>
      <c r="I75" s="60">
        <f t="shared" si="19"/>
        <v>0</v>
      </c>
      <c r="J75" s="60">
        <v>0</v>
      </c>
      <c r="K75" s="60">
        <v>0</v>
      </c>
      <c r="L75" s="58" t="str">
        <f t="shared" si="15"/>
        <v>0</v>
      </c>
    </row>
    <row r="76" spans="1:12">
      <c r="A76" s="306"/>
      <c r="B76" s="306"/>
      <c r="C76" s="311"/>
      <c r="D76" s="201" t="s">
        <v>153</v>
      </c>
      <c r="E76" s="34" t="s">
        <v>154</v>
      </c>
      <c r="F76" s="58">
        <f t="shared" si="18"/>
        <v>14000</v>
      </c>
      <c r="G76" s="58">
        <v>14000</v>
      </c>
      <c r="H76" s="58">
        <v>0</v>
      </c>
      <c r="I76" s="60">
        <f t="shared" si="19"/>
        <v>9908.5300000000007</v>
      </c>
      <c r="J76" s="60">
        <v>9908.5300000000007</v>
      </c>
      <c r="K76" s="60">
        <v>0</v>
      </c>
      <c r="L76" s="58">
        <f t="shared" si="15"/>
        <v>70.775214285714299</v>
      </c>
    </row>
    <row r="77" spans="1:12" ht="24">
      <c r="A77" s="306"/>
      <c r="B77" s="306"/>
      <c r="C77" s="311"/>
      <c r="D77" s="201" t="s">
        <v>168</v>
      </c>
      <c r="E77" s="34" t="s">
        <v>182</v>
      </c>
      <c r="F77" s="58">
        <f t="shared" si="18"/>
        <v>1000</v>
      </c>
      <c r="G77" s="58">
        <v>1000</v>
      </c>
      <c r="H77" s="58">
        <v>0</v>
      </c>
      <c r="I77" s="60">
        <v>0</v>
      </c>
      <c r="J77" s="60">
        <v>0</v>
      </c>
      <c r="K77" s="60">
        <v>0</v>
      </c>
      <c r="L77" s="58">
        <f t="shared" si="15"/>
        <v>0</v>
      </c>
    </row>
    <row r="78" spans="1:12" ht="24">
      <c r="A78" s="306"/>
      <c r="B78" s="306"/>
      <c r="C78" s="311"/>
      <c r="D78" s="201" t="s">
        <v>169</v>
      </c>
      <c r="E78" s="34" t="s">
        <v>172</v>
      </c>
      <c r="F78" s="58">
        <f t="shared" si="18"/>
        <v>1020</v>
      </c>
      <c r="G78" s="58">
        <v>1020</v>
      </c>
      <c r="H78" s="58">
        <v>0</v>
      </c>
      <c r="I78" s="60">
        <f t="shared" ref="I78:I86" si="20">J78</f>
        <v>1020</v>
      </c>
      <c r="J78" s="60">
        <v>1020</v>
      </c>
      <c r="K78" s="60">
        <v>0</v>
      </c>
      <c r="L78" s="58">
        <f t="shared" si="15"/>
        <v>100</v>
      </c>
    </row>
    <row r="79" spans="1:12" ht="24">
      <c r="A79" s="306"/>
      <c r="B79" s="306"/>
      <c r="C79" s="311"/>
      <c r="D79" s="201" t="s">
        <v>137</v>
      </c>
      <c r="E79" s="34" t="s">
        <v>138</v>
      </c>
      <c r="F79" s="58">
        <f t="shared" si="18"/>
        <v>275000</v>
      </c>
      <c r="G79" s="58">
        <v>275000</v>
      </c>
      <c r="H79" s="58">
        <v>0</v>
      </c>
      <c r="I79" s="60">
        <f t="shared" si="20"/>
        <v>274930.90000000002</v>
      </c>
      <c r="J79" s="60">
        <v>274930.90000000002</v>
      </c>
      <c r="K79" s="60">
        <v>0</v>
      </c>
      <c r="L79" s="58">
        <f t="shared" si="15"/>
        <v>99.974872727272739</v>
      </c>
    </row>
    <row r="80" spans="1:12" ht="36">
      <c r="A80" s="306"/>
      <c r="B80" s="306"/>
      <c r="C80" s="311"/>
      <c r="D80" s="201" t="s">
        <v>170</v>
      </c>
      <c r="E80" s="40" t="s">
        <v>203</v>
      </c>
      <c r="F80" s="58">
        <f t="shared" si="18"/>
        <v>10600</v>
      </c>
      <c r="G80" s="58">
        <v>10600</v>
      </c>
      <c r="H80" s="58">
        <v>0</v>
      </c>
      <c r="I80" s="60">
        <f t="shared" si="20"/>
        <v>9389.99</v>
      </c>
      <c r="J80" s="60">
        <v>9389.99</v>
      </c>
      <c r="K80" s="60">
        <v>0</v>
      </c>
      <c r="L80" s="58">
        <f t="shared" si="15"/>
        <v>88.58481132075471</v>
      </c>
    </row>
    <row r="81" spans="1:12" ht="24">
      <c r="A81" s="306"/>
      <c r="B81" s="306"/>
      <c r="C81" s="311"/>
      <c r="D81" s="201" t="s">
        <v>157</v>
      </c>
      <c r="E81" s="34" t="s">
        <v>161</v>
      </c>
      <c r="F81" s="58">
        <f t="shared" si="18"/>
        <v>10500</v>
      </c>
      <c r="G81" s="58">
        <v>10500</v>
      </c>
      <c r="H81" s="58">
        <v>0</v>
      </c>
      <c r="I81" s="60">
        <f t="shared" si="20"/>
        <v>8996.4699999999993</v>
      </c>
      <c r="J81" s="60">
        <v>8996.4699999999993</v>
      </c>
      <c r="K81" s="60">
        <v>0</v>
      </c>
      <c r="L81" s="58">
        <f t="shared" si="15"/>
        <v>85.680666666666653</v>
      </c>
    </row>
    <row r="82" spans="1:12">
      <c r="A82" s="306"/>
      <c r="B82" s="306"/>
      <c r="C82" s="311"/>
      <c r="D82" s="201" t="s">
        <v>139</v>
      </c>
      <c r="E82" s="34" t="s">
        <v>132</v>
      </c>
      <c r="F82" s="58">
        <f t="shared" si="18"/>
        <v>48669.52</v>
      </c>
      <c r="G82" s="58">
        <v>48669.52</v>
      </c>
      <c r="H82" s="58">
        <v>0</v>
      </c>
      <c r="I82" s="60">
        <f t="shared" si="20"/>
        <v>39770.910000000003</v>
      </c>
      <c r="J82" s="60">
        <v>39770.910000000003</v>
      </c>
      <c r="K82" s="60">
        <v>0</v>
      </c>
      <c r="L82" s="58">
        <f t="shared" si="15"/>
        <v>81.716256909868861</v>
      </c>
    </row>
    <row r="83" spans="1:12" ht="36">
      <c r="A83" s="306"/>
      <c r="B83" s="306"/>
      <c r="C83" s="311"/>
      <c r="D83" s="201" t="s">
        <v>158</v>
      </c>
      <c r="E83" s="42" t="s">
        <v>231</v>
      </c>
      <c r="F83" s="58">
        <f t="shared" si="18"/>
        <v>28605.63</v>
      </c>
      <c r="G83" s="58">
        <v>28605.63</v>
      </c>
      <c r="H83" s="58">
        <v>0</v>
      </c>
      <c r="I83" s="60">
        <f t="shared" si="20"/>
        <v>28605.63</v>
      </c>
      <c r="J83" s="60">
        <v>28605.63</v>
      </c>
      <c r="K83" s="60">
        <v>0</v>
      </c>
      <c r="L83" s="58">
        <f t="shared" si="15"/>
        <v>100</v>
      </c>
    </row>
    <row r="84" spans="1:12" ht="45">
      <c r="A84" s="306"/>
      <c r="B84" s="306"/>
      <c r="C84" s="311"/>
      <c r="D84" s="201" t="s">
        <v>306</v>
      </c>
      <c r="E84" s="160" t="s">
        <v>307</v>
      </c>
      <c r="F84" s="58">
        <f t="shared" si="18"/>
        <v>50</v>
      </c>
      <c r="G84" s="58">
        <v>50</v>
      </c>
      <c r="H84" s="58">
        <v>0</v>
      </c>
      <c r="I84" s="60">
        <f t="shared" si="20"/>
        <v>34.35</v>
      </c>
      <c r="J84" s="60">
        <v>34.35</v>
      </c>
      <c r="K84" s="60">
        <v>0</v>
      </c>
      <c r="L84" s="58">
        <f t="shared" si="15"/>
        <v>68.7</v>
      </c>
    </row>
    <row r="85" spans="1:12" ht="36">
      <c r="A85" s="306"/>
      <c r="B85" s="306"/>
      <c r="C85" s="311"/>
      <c r="D85" s="201" t="s">
        <v>150</v>
      </c>
      <c r="E85" s="38" t="s">
        <v>267</v>
      </c>
      <c r="F85" s="58">
        <v>1794.37</v>
      </c>
      <c r="G85" s="58">
        <v>1794.37</v>
      </c>
      <c r="H85" s="58">
        <v>0</v>
      </c>
      <c r="I85" s="60">
        <f t="shared" si="20"/>
        <v>453.38</v>
      </c>
      <c r="J85" s="60">
        <v>453.38</v>
      </c>
      <c r="K85" s="60">
        <v>0</v>
      </c>
      <c r="L85" s="58">
        <f t="shared" si="15"/>
        <v>25.266806734397033</v>
      </c>
    </row>
    <row r="86" spans="1:12" ht="60">
      <c r="A86" s="306"/>
      <c r="B86" s="306"/>
      <c r="C86" s="311"/>
      <c r="D86" s="201" t="s">
        <v>159</v>
      </c>
      <c r="E86" s="39" t="s">
        <v>173</v>
      </c>
      <c r="F86" s="58">
        <v>14500</v>
      </c>
      <c r="G86" s="58">
        <v>14500</v>
      </c>
      <c r="H86" s="58">
        <v>0</v>
      </c>
      <c r="I86" s="60">
        <f t="shared" si="20"/>
        <v>9779</v>
      </c>
      <c r="J86" s="60">
        <v>9779</v>
      </c>
      <c r="K86" s="60">
        <v>0</v>
      </c>
      <c r="L86" s="58">
        <f t="shared" si="15"/>
        <v>67.441379310344828</v>
      </c>
    </row>
    <row r="87" spans="1:12" ht="48">
      <c r="A87" s="306"/>
      <c r="B87" s="306"/>
      <c r="C87" s="311"/>
      <c r="D87" s="76" t="s">
        <v>152</v>
      </c>
      <c r="E87" s="148" t="s">
        <v>300</v>
      </c>
      <c r="F87" s="58">
        <v>20000</v>
      </c>
      <c r="G87" s="58">
        <v>0</v>
      </c>
      <c r="H87" s="58">
        <v>20000</v>
      </c>
      <c r="I87" s="58">
        <f>K87</f>
        <v>14247.2</v>
      </c>
      <c r="J87" s="58">
        <v>0</v>
      </c>
      <c r="K87" s="58">
        <v>14247.2</v>
      </c>
      <c r="L87" s="58">
        <f t="shared" si="15"/>
        <v>71.236000000000004</v>
      </c>
    </row>
    <row r="88" spans="1:12" ht="48">
      <c r="A88" s="306"/>
      <c r="B88" s="306"/>
      <c r="C88" s="315"/>
      <c r="D88" s="76" t="s">
        <v>171</v>
      </c>
      <c r="E88" s="148" t="s">
        <v>297</v>
      </c>
      <c r="F88" s="58">
        <f>H88</f>
        <v>6150</v>
      </c>
      <c r="G88" s="58">
        <v>0</v>
      </c>
      <c r="H88" s="58">
        <v>6150</v>
      </c>
      <c r="I88" s="58">
        <f>K88</f>
        <v>6150</v>
      </c>
      <c r="J88" s="58">
        <v>0</v>
      </c>
      <c r="K88" s="58">
        <v>6150</v>
      </c>
      <c r="L88" s="58">
        <f t="shared" si="15"/>
        <v>100</v>
      </c>
    </row>
    <row r="89" spans="1:12" ht="76.5">
      <c r="A89" s="306"/>
      <c r="B89" s="306"/>
      <c r="C89" s="61" t="s">
        <v>214</v>
      </c>
      <c r="D89" s="62"/>
      <c r="E89" s="91" t="s">
        <v>235</v>
      </c>
      <c r="F89" s="63">
        <f t="shared" ref="F89:F94" si="21">G89</f>
        <v>65000</v>
      </c>
      <c r="G89" s="63">
        <f>G93+G92+G91+G90</f>
        <v>65000</v>
      </c>
      <c r="H89" s="63">
        <f>SUM(H90:H109)</f>
        <v>0</v>
      </c>
      <c r="I89" s="64">
        <f t="shared" ref="I89:I114" si="22">J89</f>
        <v>61919.71</v>
      </c>
      <c r="J89" s="64">
        <f>J90+J91+J92</f>
        <v>61919.71</v>
      </c>
      <c r="K89" s="64">
        <f>K90+K91+K92</f>
        <v>0</v>
      </c>
      <c r="L89" s="63">
        <f>IFERROR(I89*100/F89,"0")</f>
        <v>95.261092307692309</v>
      </c>
    </row>
    <row r="90" spans="1:12" ht="36">
      <c r="A90" s="306"/>
      <c r="B90" s="306"/>
      <c r="C90" s="312"/>
      <c r="D90" s="201" t="s">
        <v>155</v>
      </c>
      <c r="E90" s="34" t="s">
        <v>236</v>
      </c>
      <c r="F90" s="58">
        <f t="shared" si="21"/>
        <v>50000</v>
      </c>
      <c r="G90" s="58">
        <v>50000</v>
      </c>
      <c r="H90" s="58">
        <v>0</v>
      </c>
      <c r="I90" s="60">
        <f>J90</f>
        <v>49448.59</v>
      </c>
      <c r="J90" s="60">
        <v>49448.59</v>
      </c>
      <c r="K90" s="60">
        <v>0</v>
      </c>
      <c r="L90" s="58">
        <f>IFERROR(I90*100/F90,"0")</f>
        <v>98.897180000000006</v>
      </c>
    </row>
    <row r="91" spans="1:12" ht="36">
      <c r="A91" s="306"/>
      <c r="B91" s="306"/>
      <c r="C91" s="313"/>
      <c r="D91" s="201" t="s">
        <v>156</v>
      </c>
      <c r="E91" s="34" t="s">
        <v>160</v>
      </c>
      <c r="F91" s="58">
        <f t="shared" si="21"/>
        <v>4200</v>
      </c>
      <c r="G91" s="58">
        <v>4200</v>
      </c>
      <c r="H91" s="58">
        <v>0</v>
      </c>
      <c r="I91" s="60">
        <f t="shared" si="22"/>
        <v>4130.6499999999996</v>
      </c>
      <c r="J91" s="60">
        <v>4130.6499999999996</v>
      </c>
      <c r="K91" s="60">
        <v>0</v>
      </c>
      <c r="L91" s="58">
        <f t="shared" ref="L91:L92" si="23">IFERROR(I91*100/F91,"0")</f>
        <v>98.348809523809507</v>
      </c>
    </row>
    <row r="92" spans="1:12" ht="36">
      <c r="A92" s="306"/>
      <c r="B92" s="306"/>
      <c r="C92" s="313"/>
      <c r="D92" s="201" t="s">
        <v>141</v>
      </c>
      <c r="E92" s="34" t="s">
        <v>142</v>
      </c>
      <c r="F92" s="58">
        <f t="shared" si="21"/>
        <v>10800</v>
      </c>
      <c r="G92" s="58">
        <v>10800</v>
      </c>
      <c r="H92" s="58">
        <v>0</v>
      </c>
      <c r="I92" s="60">
        <f t="shared" si="22"/>
        <v>8340.4699999999993</v>
      </c>
      <c r="J92" s="60">
        <v>8340.4699999999993</v>
      </c>
      <c r="K92" s="60">
        <v>0</v>
      </c>
      <c r="L92" s="58">
        <f t="shared" si="23"/>
        <v>77.226574074074065</v>
      </c>
    </row>
    <row r="93" spans="1:12" ht="25.5">
      <c r="A93" s="306"/>
      <c r="B93" s="306"/>
      <c r="C93" s="313"/>
      <c r="D93" s="201" t="s">
        <v>143</v>
      </c>
      <c r="E93" s="73" t="s">
        <v>144</v>
      </c>
      <c r="F93" s="58">
        <f t="shared" si="21"/>
        <v>0</v>
      </c>
      <c r="G93" s="58">
        <v>0</v>
      </c>
      <c r="H93" s="58"/>
      <c r="I93" s="60"/>
      <c r="J93" s="60">
        <f>SUM(J65:J88)</f>
        <v>3697129.3400000003</v>
      </c>
      <c r="K93" s="60"/>
      <c r="L93" s="63"/>
    </row>
    <row r="94" spans="1:12" ht="25.5">
      <c r="A94" s="306"/>
      <c r="B94" s="306"/>
      <c r="C94" s="61" t="s">
        <v>42</v>
      </c>
      <c r="D94" s="62"/>
      <c r="E94" s="17" t="s">
        <v>255</v>
      </c>
      <c r="F94" s="63">
        <f t="shared" si="21"/>
        <v>87582.5</v>
      </c>
      <c r="G94" s="63">
        <f>G95+G96+G97+G98+G100+G102+G104+G105+G106+G107+G108+G109+G110+G111+G112+G113+G114</f>
        <v>87582.5</v>
      </c>
      <c r="H94" s="63">
        <f>SUM(H95:H114)</f>
        <v>0</v>
      </c>
      <c r="I94" s="64">
        <f t="shared" si="22"/>
        <v>77393.26999999999</v>
      </c>
      <c r="J94" s="64">
        <f>J95+J96+J97+J98+J100+J102+J104+J105+J106+J107+J108+J109+J110+J111+J112+J113+J114</f>
        <v>77393.26999999999</v>
      </c>
      <c r="K94" s="64">
        <f>SUM(K95:K114)</f>
        <v>0</v>
      </c>
      <c r="L94" s="63">
        <f>IFERROR(I94*100/F94,"0")</f>
        <v>88.366134787200622</v>
      </c>
    </row>
    <row r="95" spans="1:12" ht="36">
      <c r="A95" s="306"/>
      <c r="B95" s="306"/>
      <c r="C95" s="309"/>
      <c r="D95" s="201" t="s">
        <v>163</v>
      </c>
      <c r="E95" s="33" t="s">
        <v>174</v>
      </c>
      <c r="F95" s="58">
        <f>G95+H95</f>
        <v>25600</v>
      </c>
      <c r="G95" s="58">
        <v>25600</v>
      </c>
      <c r="H95" s="58">
        <v>0</v>
      </c>
      <c r="I95" s="60">
        <f t="shared" si="22"/>
        <v>24000</v>
      </c>
      <c r="J95" s="60">
        <v>24000</v>
      </c>
      <c r="K95" s="60">
        <v>0</v>
      </c>
      <c r="L95" s="58">
        <f t="shared" si="15"/>
        <v>93.75</v>
      </c>
    </row>
    <row r="96" spans="1:12" ht="36">
      <c r="A96" s="306"/>
      <c r="B96" s="306"/>
      <c r="C96" s="309"/>
      <c r="D96" s="76" t="s">
        <v>215</v>
      </c>
      <c r="E96" s="37" t="s">
        <v>236</v>
      </c>
      <c r="F96" s="58">
        <f t="shared" ref="F96:F114" si="24">G96</f>
        <v>2142</v>
      </c>
      <c r="G96" s="58">
        <v>2142</v>
      </c>
      <c r="H96" s="58">
        <v>0</v>
      </c>
      <c r="I96" s="58">
        <f t="shared" si="22"/>
        <v>2142</v>
      </c>
      <c r="J96" s="58">
        <v>2142</v>
      </c>
      <c r="K96" s="58">
        <v>0</v>
      </c>
      <c r="L96" s="58">
        <f t="shared" si="15"/>
        <v>100</v>
      </c>
    </row>
    <row r="97" spans="1:12" ht="36">
      <c r="A97" s="306"/>
      <c r="B97" s="306"/>
      <c r="C97" s="309"/>
      <c r="D97" s="201" t="s">
        <v>192</v>
      </c>
      <c r="E97" s="34" t="s">
        <v>236</v>
      </c>
      <c r="F97" s="58">
        <f t="shared" si="24"/>
        <v>658</v>
      </c>
      <c r="G97" s="58">
        <v>658</v>
      </c>
      <c r="H97" s="58">
        <v>0</v>
      </c>
      <c r="I97" s="60">
        <f t="shared" si="22"/>
        <v>658</v>
      </c>
      <c r="J97" s="60">
        <v>658</v>
      </c>
      <c r="K97" s="60">
        <v>0</v>
      </c>
      <c r="L97" s="58">
        <f t="shared" si="15"/>
        <v>100</v>
      </c>
    </row>
    <row r="98" spans="1:12" ht="36">
      <c r="A98" s="306"/>
      <c r="B98" s="306"/>
      <c r="C98" s="309"/>
      <c r="D98" s="76" t="s">
        <v>141</v>
      </c>
      <c r="E98" s="37" t="s">
        <v>142</v>
      </c>
      <c r="F98" s="58">
        <f t="shared" si="24"/>
        <v>718.9</v>
      </c>
      <c r="G98" s="58">
        <v>718.9</v>
      </c>
      <c r="H98" s="58">
        <v>0</v>
      </c>
      <c r="I98" s="58">
        <f t="shared" si="22"/>
        <v>653.22</v>
      </c>
      <c r="J98" s="58">
        <v>653.22</v>
      </c>
      <c r="K98" s="58">
        <v>0</v>
      </c>
      <c r="L98" s="58">
        <f t="shared" si="15"/>
        <v>90.863819724579216</v>
      </c>
    </row>
    <row r="99" spans="1:12" ht="36">
      <c r="A99" s="306"/>
      <c r="B99" s="306"/>
      <c r="C99" s="309"/>
      <c r="D99" s="201" t="s">
        <v>193</v>
      </c>
      <c r="E99" s="34" t="s">
        <v>142</v>
      </c>
      <c r="F99" s="58">
        <f t="shared" si="24"/>
        <v>0</v>
      </c>
      <c r="G99" s="58">
        <v>0</v>
      </c>
      <c r="H99" s="58">
        <v>0</v>
      </c>
      <c r="I99" s="60">
        <f t="shared" si="22"/>
        <v>0</v>
      </c>
      <c r="J99" s="60">
        <v>0</v>
      </c>
      <c r="K99" s="60">
        <v>0</v>
      </c>
      <c r="L99" s="58" t="str">
        <f t="shared" si="15"/>
        <v>0</v>
      </c>
    </row>
    <row r="100" spans="1:12" ht="24">
      <c r="A100" s="306"/>
      <c r="B100" s="306"/>
      <c r="C100" s="309"/>
      <c r="D100" s="201" t="s">
        <v>143</v>
      </c>
      <c r="E100" s="34" t="s">
        <v>144</v>
      </c>
      <c r="F100" s="58">
        <f t="shared" si="24"/>
        <v>68.599999999999994</v>
      </c>
      <c r="G100" s="58">
        <v>68.599999999999994</v>
      </c>
      <c r="H100" s="58">
        <v>0</v>
      </c>
      <c r="I100" s="60">
        <f t="shared" si="22"/>
        <v>68.599999999999994</v>
      </c>
      <c r="J100" s="60">
        <v>68.599999999999994</v>
      </c>
      <c r="K100" s="60">
        <v>0</v>
      </c>
      <c r="L100" s="58">
        <f t="shared" si="15"/>
        <v>100</v>
      </c>
    </row>
    <row r="101" spans="1:12" ht="24">
      <c r="A101" s="306"/>
      <c r="B101" s="306"/>
      <c r="C101" s="309"/>
      <c r="D101" s="201" t="s">
        <v>194</v>
      </c>
      <c r="E101" s="34" t="s">
        <v>144</v>
      </c>
      <c r="F101" s="58">
        <f t="shared" si="24"/>
        <v>0</v>
      </c>
      <c r="G101" s="58">
        <v>0</v>
      </c>
      <c r="H101" s="58">
        <v>0</v>
      </c>
      <c r="I101" s="60">
        <f t="shared" si="22"/>
        <v>0</v>
      </c>
      <c r="J101" s="60">
        <v>0</v>
      </c>
      <c r="K101" s="60">
        <v>0</v>
      </c>
      <c r="L101" s="58" t="str">
        <f t="shared" si="15"/>
        <v>0</v>
      </c>
    </row>
    <row r="102" spans="1:12" ht="24">
      <c r="A102" s="306"/>
      <c r="B102" s="306"/>
      <c r="C102" s="309"/>
      <c r="D102" s="201" t="s">
        <v>145</v>
      </c>
      <c r="E102" s="36" t="s">
        <v>146</v>
      </c>
      <c r="F102" s="58">
        <f t="shared" si="24"/>
        <v>6500</v>
      </c>
      <c r="G102" s="58">
        <v>6500</v>
      </c>
      <c r="H102" s="58">
        <v>0</v>
      </c>
      <c r="I102" s="60">
        <f t="shared" si="22"/>
        <v>5451</v>
      </c>
      <c r="J102" s="60">
        <v>5451</v>
      </c>
      <c r="K102" s="60">
        <v>0</v>
      </c>
      <c r="L102" s="58">
        <f t="shared" si="15"/>
        <v>83.861538461538458</v>
      </c>
    </row>
    <row r="103" spans="1:12" ht="24">
      <c r="A103" s="306"/>
      <c r="B103" s="306"/>
      <c r="C103" s="309"/>
      <c r="D103" s="201" t="s">
        <v>195</v>
      </c>
      <c r="E103" s="36" t="s">
        <v>146</v>
      </c>
      <c r="F103" s="58">
        <f t="shared" si="24"/>
        <v>0</v>
      </c>
      <c r="G103" s="58">
        <v>0</v>
      </c>
      <c r="H103" s="58">
        <v>0</v>
      </c>
      <c r="I103" s="60">
        <f t="shared" si="22"/>
        <v>0</v>
      </c>
      <c r="J103" s="60">
        <v>0</v>
      </c>
      <c r="K103" s="60">
        <v>0</v>
      </c>
      <c r="L103" s="58" t="str">
        <f t="shared" si="15"/>
        <v>0</v>
      </c>
    </row>
    <row r="104" spans="1:12" ht="24">
      <c r="A104" s="306"/>
      <c r="B104" s="306"/>
      <c r="C104" s="309"/>
      <c r="D104" s="201" t="s">
        <v>147</v>
      </c>
      <c r="E104" s="36" t="s">
        <v>148</v>
      </c>
      <c r="F104" s="58">
        <f t="shared" si="24"/>
        <v>10300</v>
      </c>
      <c r="G104" s="58">
        <v>10300</v>
      </c>
      <c r="H104" s="58">
        <v>0</v>
      </c>
      <c r="I104" s="60">
        <f t="shared" si="22"/>
        <v>6476.1</v>
      </c>
      <c r="J104" s="60">
        <v>6476.1</v>
      </c>
      <c r="K104" s="60">
        <v>0</v>
      </c>
      <c r="L104" s="58">
        <f t="shared" si="15"/>
        <v>62.8747572815534</v>
      </c>
    </row>
    <row r="105" spans="1:12" ht="24">
      <c r="A105" s="306"/>
      <c r="B105" s="306"/>
      <c r="C105" s="309"/>
      <c r="D105" s="201" t="s">
        <v>218</v>
      </c>
      <c r="E105" s="36" t="s">
        <v>148</v>
      </c>
      <c r="F105" s="58">
        <v>0</v>
      </c>
      <c r="G105" s="58">
        <v>0</v>
      </c>
      <c r="H105" s="58">
        <v>0</v>
      </c>
      <c r="I105" s="60">
        <f t="shared" si="22"/>
        <v>0</v>
      </c>
      <c r="J105" s="60">
        <v>0</v>
      </c>
      <c r="K105" s="60">
        <v>0</v>
      </c>
      <c r="L105" s="58" t="str">
        <f t="shared" si="15"/>
        <v>0</v>
      </c>
    </row>
    <row r="106" spans="1:12" ht="24">
      <c r="A106" s="306"/>
      <c r="B106" s="306"/>
      <c r="C106" s="309"/>
      <c r="D106" s="201" t="s">
        <v>176</v>
      </c>
      <c r="E106" s="36" t="s">
        <v>148</v>
      </c>
      <c r="F106" s="58">
        <f t="shared" si="24"/>
        <v>0</v>
      </c>
      <c r="G106" s="58">
        <v>0</v>
      </c>
      <c r="H106" s="58">
        <v>0</v>
      </c>
      <c r="I106" s="60">
        <f t="shared" si="22"/>
        <v>0</v>
      </c>
      <c r="J106" s="60">
        <v>0</v>
      </c>
      <c r="K106" s="60">
        <v>0</v>
      </c>
      <c r="L106" s="58" t="str">
        <f t="shared" si="15"/>
        <v>0</v>
      </c>
    </row>
    <row r="107" spans="1:12" ht="24">
      <c r="A107" s="306"/>
      <c r="B107" s="306"/>
      <c r="C107" s="309"/>
      <c r="D107" s="201" t="s">
        <v>213</v>
      </c>
      <c r="E107" s="37" t="s">
        <v>233</v>
      </c>
      <c r="F107" s="58">
        <f t="shared" si="24"/>
        <v>3500</v>
      </c>
      <c r="G107" s="58">
        <v>3500</v>
      </c>
      <c r="H107" s="58">
        <v>0</v>
      </c>
      <c r="I107" s="60">
        <f t="shared" si="22"/>
        <v>3128.72</v>
      </c>
      <c r="J107" s="60">
        <v>3128.72</v>
      </c>
      <c r="K107" s="60">
        <v>0</v>
      </c>
      <c r="L107" s="58">
        <f t="shared" si="15"/>
        <v>89.391999999999996</v>
      </c>
    </row>
    <row r="108" spans="1:12" ht="25.5">
      <c r="A108" s="306"/>
      <c r="B108" s="306"/>
      <c r="C108" s="309"/>
      <c r="D108" s="201" t="s">
        <v>260</v>
      </c>
      <c r="E108" s="88" t="s">
        <v>233</v>
      </c>
      <c r="F108" s="58">
        <f t="shared" si="24"/>
        <v>0</v>
      </c>
      <c r="G108" s="58">
        <v>0</v>
      </c>
      <c r="H108" s="58">
        <v>0</v>
      </c>
      <c r="I108" s="60">
        <f t="shared" si="22"/>
        <v>0</v>
      </c>
      <c r="J108" s="60">
        <v>0</v>
      </c>
      <c r="K108" s="60">
        <v>0</v>
      </c>
      <c r="L108" s="58" t="str">
        <f t="shared" si="15"/>
        <v>0</v>
      </c>
    </row>
    <row r="109" spans="1:12" ht="25.5">
      <c r="A109" s="306"/>
      <c r="B109" s="306"/>
      <c r="C109" s="309"/>
      <c r="D109" s="201" t="s">
        <v>261</v>
      </c>
      <c r="E109" s="88" t="s">
        <v>233</v>
      </c>
      <c r="F109" s="58">
        <f t="shared" si="24"/>
        <v>0</v>
      </c>
      <c r="G109" s="58">
        <v>0</v>
      </c>
      <c r="H109" s="58">
        <v>0</v>
      </c>
      <c r="I109" s="60">
        <f t="shared" si="22"/>
        <v>0</v>
      </c>
      <c r="J109" s="60">
        <v>0</v>
      </c>
      <c r="K109" s="60">
        <v>0</v>
      </c>
      <c r="L109" s="58" t="str">
        <f t="shared" si="15"/>
        <v>0</v>
      </c>
    </row>
    <row r="110" spans="1:12" ht="24">
      <c r="A110" s="306"/>
      <c r="B110" s="306"/>
      <c r="C110" s="309"/>
      <c r="D110" s="201" t="s">
        <v>137</v>
      </c>
      <c r="E110" s="34" t="s">
        <v>138</v>
      </c>
      <c r="F110" s="58">
        <f t="shared" si="24"/>
        <v>6000</v>
      </c>
      <c r="G110" s="58">
        <v>6000</v>
      </c>
      <c r="H110" s="58">
        <v>0</v>
      </c>
      <c r="I110" s="60">
        <f t="shared" si="22"/>
        <v>3726.54</v>
      </c>
      <c r="J110" s="60">
        <v>3726.54</v>
      </c>
      <c r="K110" s="60">
        <v>0</v>
      </c>
      <c r="L110" s="58">
        <f t="shared" si="15"/>
        <v>62.109000000000002</v>
      </c>
    </row>
    <row r="111" spans="1:12" ht="24">
      <c r="A111" s="306"/>
      <c r="B111" s="306"/>
      <c r="C111" s="309"/>
      <c r="D111" s="201" t="s">
        <v>219</v>
      </c>
      <c r="E111" s="44" t="s">
        <v>202</v>
      </c>
      <c r="F111" s="58">
        <f t="shared" si="24"/>
        <v>18815.18</v>
      </c>
      <c r="G111" s="58">
        <v>18815.18</v>
      </c>
      <c r="H111" s="58">
        <v>0</v>
      </c>
      <c r="I111" s="60">
        <f t="shared" si="22"/>
        <v>18815.18</v>
      </c>
      <c r="J111" s="60">
        <v>18815.18</v>
      </c>
      <c r="K111" s="60">
        <v>0</v>
      </c>
      <c r="L111" s="58">
        <f t="shared" si="15"/>
        <v>100</v>
      </c>
    </row>
    <row r="112" spans="1:12" ht="24">
      <c r="A112" s="306"/>
      <c r="B112" s="306"/>
      <c r="C112" s="309"/>
      <c r="D112" s="201" t="s">
        <v>175</v>
      </c>
      <c r="E112" s="44" t="s">
        <v>138</v>
      </c>
      <c r="F112" s="58">
        <f t="shared" si="24"/>
        <v>5779.82</v>
      </c>
      <c r="G112" s="58">
        <v>5779.82</v>
      </c>
      <c r="H112" s="58">
        <v>0</v>
      </c>
      <c r="I112" s="60">
        <f>J112</f>
        <v>5779.82</v>
      </c>
      <c r="J112" s="60">
        <v>5779.82</v>
      </c>
      <c r="K112" s="60">
        <v>0</v>
      </c>
      <c r="L112" s="58">
        <f t="shared" si="15"/>
        <v>100</v>
      </c>
    </row>
    <row r="113" spans="1:12" ht="36">
      <c r="A113" s="306"/>
      <c r="B113" s="306"/>
      <c r="C113" s="309"/>
      <c r="D113" s="82" t="s">
        <v>170</v>
      </c>
      <c r="E113" s="45" t="s">
        <v>203</v>
      </c>
      <c r="F113" s="58">
        <f t="shared" si="24"/>
        <v>7500</v>
      </c>
      <c r="G113" s="58">
        <v>7500</v>
      </c>
      <c r="H113" s="58">
        <v>0</v>
      </c>
      <c r="I113" s="60">
        <f t="shared" si="22"/>
        <v>6494.09</v>
      </c>
      <c r="J113" s="60">
        <v>6494.09</v>
      </c>
      <c r="K113" s="60">
        <v>0</v>
      </c>
      <c r="L113" s="58">
        <f t="shared" si="15"/>
        <v>86.58786666666667</v>
      </c>
    </row>
    <row r="114" spans="1:12" ht="25.5">
      <c r="A114" s="306"/>
      <c r="B114" s="306"/>
      <c r="C114" s="309"/>
      <c r="D114" s="82" t="s">
        <v>139</v>
      </c>
      <c r="E114" s="73" t="s">
        <v>132</v>
      </c>
      <c r="F114" s="58">
        <f t="shared" si="24"/>
        <v>0</v>
      </c>
      <c r="G114" s="58">
        <v>0</v>
      </c>
      <c r="H114" s="58">
        <v>0</v>
      </c>
      <c r="I114" s="60">
        <f t="shared" si="22"/>
        <v>0</v>
      </c>
      <c r="J114" s="60">
        <v>0</v>
      </c>
      <c r="K114" s="60">
        <v>0</v>
      </c>
      <c r="L114" s="58" t="e">
        <f>I114/F114*100</f>
        <v>#DIV/0!</v>
      </c>
    </row>
    <row r="115" spans="1:12" ht="114.75">
      <c r="A115" s="197" t="s">
        <v>35</v>
      </c>
      <c r="B115" s="197" t="s">
        <v>44</v>
      </c>
      <c r="C115" s="198"/>
      <c r="D115" s="201"/>
      <c r="E115" s="156" t="s">
        <v>304</v>
      </c>
      <c r="F115" s="57">
        <f>G115</f>
        <v>44812</v>
      </c>
      <c r="G115" s="58">
        <f>G116+G128</f>
        <v>44812</v>
      </c>
      <c r="H115" s="58">
        <f>H116</f>
        <v>0</v>
      </c>
      <c r="I115" s="59">
        <f>J115</f>
        <v>36044.380000000005</v>
      </c>
      <c r="J115" s="60">
        <f>J116+J128</f>
        <v>36044.380000000005</v>
      </c>
      <c r="K115" s="60">
        <v>0</v>
      </c>
      <c r="L115" s="57">
        <f>IFERROR(I115*100/F115,"0")</f>
        <v>80.43466035883246</v>
      </c>
    </row>
    <row r="116" spans="1:12" ht="89.25">
      <c r="A116" s="306"/>
      <c r="B116" s="306"/>
      <c r="C116" s="61" t="s">
        <v>45</v>
      </c>
      <c r="D116" s="62"/>
      <c r="E116" s="17" t="s">
        <v>287</v>
      </c>
      <c r="F116" s="63">
        <f>F117+F118+F119</f>
        <v>624</v>
      </c>
      <c r="G116" s="63">
        <f>G117+G118+G119</f>
        <v>624</v>
      </c>
      <c r="H116" s="63">
        <f>SUM(H117:H127)</f>
        <v>0</v>
      </c>
      <c r="I116" s="64">
        <f>J116+K116</f>
        <v>624</v>
      </c>
      <c r="J116" s="64">
        <f>J117+J118+J119</f>
        <v>624</v>
      </c>
      <c r="K116" s="64">
        <f>SUM(K117:K127)</f>
        <v>0</v>
      </c>
      <c r="L116" s="63">
        <f>IFERROR(I116*100/F116,"0")</f>
        <v>100</v>
      </c>
    </row>
    <row r="117" spans="1:12" ht="36">
      <c r="A117" s="306"/>
      <c r="B117" s="306"/>
      <c r="C117" s="310"/>
      <c r="D117" s="201" t="s">
        <v>141</v>
      </c>
      <c r="E117" s="35" t="s">
        <v>142</v>
      </c>
      <c r="F117" s="58">
        <f t="shared" ref="F117:F127" si="25">G117</f>
        <v>89.25</v>
      </c>
      <c r="G117" s="58">
        <v>89.25</v>
      </c>
      <c r="H117" s="58">
        <v>0</v>
      </c>
      <c r="I117" s="60">
        <f>J117</f>
        <v>89.25</v>
      </c>
      <c r="J117" s="60">
        <v>89.25</v>
      </c>
      <c r="K117" s="60">
        <v>0</v>
      </c>
      <c r="L117" s="58">
        <f t="shared" ref="L117:L119" si="26">IFERROR(J117*100/G117,IFERROR(K117*100/H117,"0"))</f>
        <v>100</v>
      </c>
    </row>
    <row r="118" spans="1:12" ht="24">
      <c r="A118" s="306"/>
      <c r="B118" s="306"/>
      <c r="C118" s="311"/>
      <c r="D118" s="201" t="s">
        <v>143</v>
      </c>
      <c r="E118" s="36" t="s">
        <v>144</v>
      </c>
      <c r="F118" s="58">
        <f t="shared" si="25"/>
        <v>12.79</v>
      </c>
      <c r="G118" s="58">
        <v>12.79</v>
      </c>
      <c r="H118" s="58">
        <v>0</v>
      </c>
      <c r="I118" s="60">
        <f t="shared" ref="I118:I119" si="27">J118</f>
        <v>12.79</v>
      </c>
      <c r="J118" s="60">
        <v>12.79</v>
      </c>
      <c r="K118" s="60">
        <v>0</v>
      </c>
      <c r="L118" s="58">
        <f t="shared" si="26"/>
        <v>100</v>
      </c>
    </row>
    <row r="119" spans="1:12" ht="24">
      <c r="A119" s="306"/>
      <c r="B119" s="306"/>
      <c r="C119" s="311"/>
      <c r="D119" s="201" t="s">
        <v>145</v>
      </c>
      <c r="E119" s="36" t="s">
        <v>146</v>
      </c>
      <c r="F119" s="58">
        <f t="shared" si="25"/>
        <v>521.96</v>
      </c>
      <c r="G119" s="58">
        <v>521.96</v>
      </c>
      <c r="H119" s="58">
        <v>0</v>
      </c>
      <c r="I119" s="60">
        <f t="shared" si="27"/>
        <v>521.96</v>
      </c>
      <c r="J119" s="60">
        <v>521.96</v>
      </c>
      <c r="K119" s="60">
        <v>0</v>
      </c>
      <c r="L119" s="58">
        <f t="shared" si="26"/>
        <v>100</v>
      </c>
    </row>
    <row r="120" spans="1:12" ht="51">
      <c r="A120" s="306"/>
      <c r="B120" s="306"/>
      <c r="C120" s="94" t="s">
        <v>205</v>
      </c>
      <c r="D120" s="62"/>
      <c r="E120" s="17" t="s">
        <v>206</v>
      </c>
      <c r="F120" s="63">
        <f t="shared" si="25"/>
        <v>0</v>
      </c>
      <c r="G120" s="63">
        <f>G121+G122+G123+G124+G125+G126+G127</f>
        <v>0</v>
      </c>
      <c r="H120" s="63">
        <v>0</v>
      </c>
      <c r="I120" s="64">
        <f>J120</f>
        <v>0</v>
      </c>
      <c r="J120" s="64">
        <f>J121+J122+J123+J124+J125+J126+J127</f>
        <v>0</v>
      </c>
      <c r="K120" s="64">
        <v>0</v>
      </c>
      <c r="L120" s="63" t="e">
        <f>J120/G120*100</f>
        <v>#DIV/0!</v>
      </c>
    </row>
    <row r="121" spans="1:12" ht="38.25">
      <c r="A121" s="306"/>
      <c r="B121" s="306"/>
      <c r="C121" s="311"/>
      <c r="D121" s="201" t="s">
        <v>163</v>
      </c>
      <c r="E121" s="92" t="s">
        <v>164</v>
      </c>
      <c r="F121" s="58">
        <f t="shared" si="25"/>
        <v>0</v>
      </c>
      <c r="G121" s="58">
        <v>0</v>
      </c>
      <c r="H121" s="58">
        <v>0</v>
      </c>
      <c r="I121" s="60">
        <v>4923.95</v>
      </c>
      <c r="J121" s="60">
        <v>0</v>
      </c>
      <c r="K121" s="60">
        <v>0</v>
      </c>
      <c r="L121" s="58" t="e">
        <f>J121/G121*100</f>
        <v>#DIV/0!</v>
      </c>
    </row>
    <row r="122" spans="1:12" ht="38.25">
      <c r="A122" s="306"/>
      <c r="B122" s="306"/>
      <c r="C122" s="311"/>
      <c r="D122" s="201" t="s">
        <v>141</v>
      </c>
      <c r="E122" s="69" t="s">
        <v>142</v>
      </c>
      <c r="F122" s="58">
        <f t="shared" si="25"/>
        <v>0</v>
      </c>
      <c r="G122" s="58">
        <v>0</v>
      </c>
      <c r="H122" s="58">
        <v>0</v>
      </c>
      <c r="I122" s="60">
        <v>196.67</v>
      </c>
      <c r="J122" s="60">
        <v>0</v>
      </c>
      <c r="K122" s="60">
        <v>0</v>
      </c>
      <c r="L122" s="58" t="e">
        <f t="shared" ref="L122:L127" si="28">J122/G122*100</f>
        <v>#DIV/0!</v>
      </c>
    </row>
    <row r="123" spans="1:12" ht="25.5">
      <c r="A123" s="306"/>
      <c r="B123" s="306"/>
      <c r="C123" s="311"/>
      <c r="D123" s="201" t="s">
        <v>143</v>
      </c>
      <c r="E123" s="66" t="s">
        <v>144</v>
      </c>
      <c r="F123" s="58">
        <f t="shared" si="25"/>
        <v>0</v>
      </c>
      <c r="G123" s="58">
        <v>0</v>
      </c>
      <c r="H123" s="58">
        <v>0</v>
      </c>
      <c r="I123" s="60">
        <v>20.399999999999999</v>
      </c>
      <c r="J123" s="60">
        <v>0</v>
      </c>
      <c r="K123" s="60">
        <v>0</v>
      </c>
      <c r="L123" s="58" t="e">
        <f t="shared" si="28"/>
        <v>#DIV/0!</v>
      </c>
    </row>
    <row r="124" spans="1:12" ht="25.5">
      <c r="A124" s="306"/>
      <c r="B124" s="306"/>
      <c r="C124" s="311"/>
      <c r="D124" s="201" t="s">
        <v>145</v>
      </c>
      <c r="E124" s="66" t="s">
        <v>146</v>
      </c>
      <c r="F124" s="58">
        <f t="shared" si="25"/>
        <v>0</v>
      </c>
      <c r="G124" s="58">
        <v>0</v>
      </c>
      <c r="H124" s="58">
        <v>0</v>
      </c>
      <c r="I124" s="60">
        <v>1150.1500000000001</v>
      </c>
      <c r="J124" s="60">
        <v>0</v>
      </c>
      <c r="K124" s="60">
        <v>0</v>
      </c>
      <c r="L124" s="58" t="e">
        <f t="shared" si="28"/>
        <v>#DIV/0!</v>
      </c>
    </row>
    <row r="125" spans="1:12" ht="25.5">
      <c r="A125" s="306"/>
      <c r="B125" s="306"/>
      <c r="C125" s="311"/>
      <c r="D125" s="201" t="s">
        <v>147</v>
      </c>
      <c r="E125" s="66" t="s">
        <v>148</v>
      </c>
      <c r="F125" s="58">
        <f t="shared" si="25"/>
        <v>0</v>
      </c>
      <c r="G125" s="58">
        <v>0</v>
      </c>
      <c r="H125" s="58">
        <v>0</v>
      </c>
      <c r="I125" s="60">
        <v>2972.86</v>
      </c>
      <c r="J125" s="60">
        <v>0</v>
      </c>
      <c r="K125" s="60">
        <v>0</v>
      </c>
      <c r="L125" s="58" t="e">
        <f t="shared" si="28"/>
        <v>#DIV/0!</v>
      </c>
    </row>
    <row r="126" spans="1:12" ht="25.5">
      <c r="A126" s="306"/>
      <c r="B126" s="306"/>
      <c r="C126" s="311"/>
      <c r="D126" s="201" t="s">
        <v>137</v>
      </c>
      <c r="E126" s="73" t="s">
        <v>138</v>
      </c>
      <c r="F126" s="58">
        <f t="shared" si="25"/>
        <v>0</v>
      </c>
      <c r="G126" s="58">
        <v>0</v>
      </c>
      <c r="H126" s="58">
        <v>0</v>
      </c>
      <c r="I126" s="60">
        <v>36.9</v>
      </c>
      <c r="J126" s="60">
        <v>0</v>
      </c>
      <c r="K126" s="60">
        <v>0</v>
      </c>
      <c r="L126" s="58" t="e">
        <f t="shared" si="28"/>
        <v>#DIV/0!</v>
      </c>
    </row>
    <row r="127" spans="1:12" ht="25.5">
      <c r="A127" s="306"/>
      <c r="B127" s="306"/>
      <c r="C127" s="315"/>
      <c r="D127" s="201" t="s">
        <v>157</v>
      </c>
      <c r="E127" s="73" t="s">
        <v>161</v>
      </c>
      <c r="F127" s="58">
        <f t="shared" si="25"/>
        <v>0</v>
      </c>
      <c r="G127" s="58">
        <v>0</v>
      </c>
      <c r="H127" s="58">
        <v>0</v>
      </c>
      <c r="I127" s="60">
        <v>93.57</v>
      </c>
      <c r="J127" s="60">
        <v>0</v>
      </c>
      <c r="K127" s="60">
        <v>0</v>
      </c>
      <c r="L127" s="58" t="e">
        <f t="shared" si="28"/>
        <v>#DIV/0!</v>
      </c>
    </row>
    <row r="128" spans="1:12">
      <c r="A128" s="307"/>
      <c r="B128" s="307"/>
      <c r="C128" s="310" t="s">
        <v>308</v>
      </c>
      <c r="D128" s="322"/>
      <c r="E128" s="375" t="s">
        <v>309</v>
      </c>
      <c r="F128" s="363">
        <f>G128</f>
        <v>44188</v>
      </c>
      <c r="G128" s="363">
        <f>G130+G131+G132+G133+G134+G135</f>
        <v>44188</v>
      </c>
      <c r="H128" s="363">
        <v>0</v>
      </c>
      <c r="I128" s="365">
        <f>J128</f>
        <v>35420.380000000005</v>
      </c>
      <c r="J128" s="365">
        <f>J130+J131+J132+J133+J134+J135</f>
        <v>35420.380000000005</v>
      </c>
      <c r="K128" s="365">
        <v>0</v>
      </c>
      <c r="L128" s="363">
        <f>I128/F128*100</f>
        <v>80.158368787906227</v>
      </c>
    </row>
    <row r="129" spans="1:12">
      <c r="A129" s="308"/>
      <c r="B129" s="308"/>
      <c r="C129" s="315"/>
      <c r="D129" s="324"/>
      <c r="E129" s="376"/>
      <c r="F129" s="364"/>
      <c r="G129" s="364"/>
      <c r="H129" s="364"/>
      <c r="I129" s="366"/>
      <c r="J129" s="366"/>
      <c r="K129" s="366"/>
      <c r="L129" s="364"/>
    </row>
    <row r="130" spans="1:12" ht="36">
      <c r="A130" s="308"/>
      <c r="B130" s="308"/>
      <c r="C130" s="127"/>
      <c r="D130" s="188" t="s">
        <v>163</v>
      </c>
      <c r="E130" s="33" t="s">
        <v>164</v>
      </c>
      <c r="F130" s="186">
        <f t="shared" ref="F130:F135" si="29">G130</f>
        <v>16340</v>
      </c>
      <c r="G130" s="186">
        <v>16340</v>
      </c>
      <c r="H130" s="186">
        <v>0</v>
      </c>
      <c r="I130" s="185">
        <f t="shared" ref="I130:I135" si="30">J130</f>
        <v>16340</v>
      </c>
      <c r="J130" s="185">
        <v>16340</v>
      </c>
      <c r="K130" s="185">
        <v>0</v>
      </c>
      <c r="L130" s="186">
        <f t="shared" ref="L130:L136" si="31">I130/F130*100</f>
        <v>100</v>
      </c>
    </row>
    <row r="131" spans="1:12" ht="24">
      <c r="A131" s="308"/>
      <c r="B131" s="308"/>
      <c r="C131" s="180"/>
      <c r="D131" s="188" t="s">
        <v>145</v>
      </c>
      <c r="E131" s="36" t="s">
        <v>146</v>
      </c>
      <c r="F131" s="186">
        <f t="shared" si="29"/>
        <v>18815</v>
      </c>
      <c r="G131" s="186">
        <v>18815</v>
      </c>
      <c r="H131" s="186">
        <v>0</v>
      </c>
      <c r="I131" s="185">
        <f t="shared" si="30"/>
        <v>10953.18</v>
      </c>
      <c r="J131" s="185">
        <v>10953.18</v>
      </c>
      <c r="K131" s="185">
        <v>0</v>
      </c>
      <c r="L131" s="186">
        <f t="shared" si="31"/>
        <v>58.215147488705824</v>
      </c>
    </row>
    <row r="132" spans="1:12" ht="24">
      <c r="A132" s="308"/>
      <c r="B132" s="308"/>
      <c r="C132" s="180"/>
      <c r="D132" s="188" t="s">
        <v>147</v>
      </c>
      <c r="E132" s="36" t="s">
        <v>148</v>
      </c>
      <c r="F132" s="186">
        <f t="shared" si="29"/>
        <v>8616.18</v>
      </c>
      <c r="G132" s="186">
        <v>8616.18</v>
      </c>
      <c r="H132" s="186">
        <v>0</v>
      </c>
      <c r="I132" s="185">
        <f t="shared" si="30"/>
        <v>7882.22</v>
      </c>
      <c r="J132" s="185">
        <v>7882.22</v>
      </c>
      <c r="K132" s="185">
        <v>0</v>
      </c>
      <c r="L132" s="186">
        <f t="shared" si="31"/>
        <v>91.481607858703043</v>
      </c>
    </row>
    <row r="133" spans="1:12" ht="24">
      <c r="A133" s="308"/>
      <c r="B133" s="308"/>
      <c r="C133" s="180"/>
      <c r="D133" s="188" t="s">
        <v>213</v>
      </c>
      <c r="E133" s="37" t="s">
        <v>233</v>
      </c>
      <c r="F133" s="186">
        <f t="shared" si="29"/>
        <v>158.82</v>
      </c>
      <c r="G133" s="186">
        <v>158.82</v>
      </c>
      <c r="H133" s="186">
        <v>0</v>
      </c>
      <c r="I133" s="185">
        <f t="shared" si="30"/>
        <v>158.82</v>
      </c>
      <c r="J133" s="185">
        <v>158.82</v>
      </c>
      <c r="K133" s="185">
        <v>0</v>
      </c>
      <c r="L133" s="186">
        <f t="shared" si="31"/>
        <v>100</v>
      </c>
    </row>
    <row r="134" spans="1:12" ht="24">
      <c r="A134" s="308"/>
      <c r="B134" s="308"/>
      <c r="C134" s="128"/>
      <c r="D134" s="188" t="s">
        <v>137</v>
      </c>
      <c r="E134" s="38" t="s">
        <v>202</v>
      </c>
      <c r="F134" s="186">
        <f t="shared" si="29"/>
        <v>158</v>
      </c>
      <c r="G134" s="186">
        <v>158</v>
      </c>
      <c r="H134" s="186">
        <v>0</v>
      </c>
      <c r="I134" s="185">
        <f t="shared" si="30"/>
        <v>14.76</v>
      </c>
      <c r="J134" s="185">
        <v>14.76</v>
      </c>
      <c r="K134" s="185">
        <v>0</v>
      </c>
      <c r="L134" s="186">
        <f t="shared" si="31"/>
        <v>9.3417721518987342</v>
      </c>
    </row>
    <row r="135" spans="1:12" ht="53.25">
      <c r="A135" s="326"/>
      <c r="B135" s="326"/>
      <c r="C135" s="192"/>
      <c r="D135" s="188" t="s">
        <v>159</v>
      </c>
      <c r="E135" s="181" t="s">
        <v>310</v>
      </c>
      <c r="F135" s="186">
        <f t="shared" si="29"/>
        <v>100</v>
      </c>
      <c r="G135" s="186">
        <v>100</v>
      </c>
      <c r="H135" s="186">
        <v>0</v>
      </c>
      <c r="I135" s="185">
        <f t="shared" si="30"/>
        <v>71.400000000000006</v>
      </c>
      <c r="J135" s="185">
        <v>71.400000000000006</v>
      </c>
      <c r="K135" s="185">
        <v>0</v>
      </c>
      <c r="L135" s="186">
        <f t="shared" si="31"/>
        <v>71.400000000000006</v>
      </c>
    </row>
    <row r="136" spans="1:12" ht="63.75">
      <c r="A136" s="197" t="s">
        <v>43</v>
      </c>
      <c r="B136" s="197" t="s">
        <v>47</v>
      </c>
      <c r="C136" s="198"/>
      <c r="D136" s="201"/>
      <c r="E136" s="56" t="s">
        <v>288</v>
      </c>
      <c r="F136" s="57">
        <f t="shared" ref="F136:K136" si="32">F137</f>
        <v>238702.17</v>
      </c>
      <c r="G136" s="58">
        <f>G137</f>
        <v>238702.17</v>
      </c>
      <c r="H136" s="58">
        <f t="shared" si="32"/>
        <v>0</v>
      </c>
      <c r="I136" s="59">
        <f t="shared" si="32"/>
        <v>217530.66</v>
      </c>
      <c r="J136" s="60">
        <f t="shared" si="32"/>
        <v>217530.66</v>
      </c>
      <c r="K136" s="60">
        <f t="shared" si="32"/>
        <v>0</v>
      </c>
      <c r="L136" s="57">
        <f t="shared" si="31"/>
        <v>91.130574975501901</v>
      </c>
    </row>
    <row r="137" spans="1:12" ht="25.5">
      <c r="A137" s="308"/>
      <c r="B137" s="308"/>
      <c r="C137" s="61" t="s">
        <v>48</v>
      </c>
      <c r="D137" s="62"/>
      <c r="E137" s="17" t="s">
        <v>49</v>
      </c>
      <c r="F137" s="63">
        <f>G137</f>
        <v>238702.17</v>
      </c>
      <c r="G137" s="63">
        <f>G139+G142+G145+G148+G151+G155+G156+G157+G160+G140+G141+G143+G144+G146+G147+G152+G153+G154+G158+G159+G138+G149+G150</f>
        <v>238702.17</v>
      </c>
      <c r="H137" s="63">
        <f>SUM(H139:H160)</f>
        <v>0</v>
      </c>
      <c r="I137" s="64">
        <f t="shared" ref="I137:I160" si="33">J137</f>
        <v>217530.66</v>
      </c>
      <c r="J137" s="64">
        <f>J138+J139+J140+J141+J142+J143+J144+J145+J146+J147+J148+J149+J150+J151+J152+J153+J154+J155+J157+J158+J159+J160</f>
        <v>217530.66</v>
      </c>
      <c r="K137" s="64">
        <f>SUM(K139:K160)</f>
        <v>0</v>
      </c>
      <c r="L137" s="58">
        <f>IFERROR(I137*100/F137,"0")</f>
        <v>91.130574975501887</v>
      </c>
    </row>
    <row r="138" spans="1:12" ht="84">
      <c r="A138" s="308"/>
      <c r="B138" s="308"/>
      <c r="C138" s="319"/>
      <c r="D138" s="76" t="s">
        <v>262</v>
      </c>
      <c r="E138" s="32" t="s">
        <v>266</v>
      </c>
      <c r="F138" s="58">
        <f>G138</f>
        <v>9702</v>
      </c>
      <c r="G138" s="58">
        <v>9702</v>
      </c>
      <c r="H138" s="58">
        <v>0</v>
      </c>
      <c r="I138" s="58">
        <f>J138</f>
        <v>9702</v>
      </c>
      <c r="J138" s="58">
        <v>9702</v>
      </c>
      <c r="K138" s="58">
        <v>0</v>
      </c>
      <c r="L138" s="58">
        <f t="shared" ref="L138:L160" si="34">IFERROR(J138*100/G138,IFERROR(K138*100/H138,"0"))</f>
        <v>100</v>
      </c>
    </row>
    <row r="139" spans="1:12" ht="36">
      <c r="A139" s="308"/>
      <c r="B139" s="308"/>
      <c r="C139" s="320"/>
      <c r="D139" s="201" t="s">
        <v>163</v>
      </c>
      <c r="E139" s="33" t="s">
        <v>164</v>
      </c>
      <c r="F139" s="58">
        <f t="shared" ref="F139:F164" si="35">G139</f>
        <v>20860</v>
      </c>
      <c r="G139" s="58">
        <v>20860</v>
      </c>
      <c r="H139" s="58">
        <v>0</v>
      </c>
      <c r="I139" s="60">
        <f t="shared" si="33"/>
        <v>8373.4599999999991</v>
      </c>
      <c r="J139" s="60">
        <v>8373.4599999999991</v>
      </c>
      <c r="K139" s="60">
        <v>0</v>
      </c>
      <c r="L139" s="58">
        <f t="shared" si="34"/>
        <v>40.141227229146686</v>
      </c>
    </row>
    <row r="140" spans="1:12" ht="36">
      <c r="A140" s="308"/>
      <c r="B140" s="308"/>
      <c r="C140" s="320"/>
      <c r="D140" s="201" t="s">
        <v>215</v>
      </c>
      <c r="E140" s="34" t="s">
        <v>236</v>
      </c>
      <c r="F140" s="58">
        <f>G140</f>
        <v>0</v>
      </c>
      <c r="G140" s="58">
        <v>0</v>
      </c>
      <c r="H140" s="58">
        <v>0</v>
      </c>
      <c r="I140" s="60">
        <f t="shared" si="33"/>
        <v>0</v>
      </c>
      <c r="J140" s="60">
        <v>0</v>
      </c>
      <c r="K140" s="60">
        <v>0</v>
      </c>
      <c r="L140" s="58" t="str">
        <f t="shared" si="34"/>
        <v>0</v>
      </c>
    </row>
    <row r="141" spans="1:12" ht="36">
      <c r="A141" s="308"/>
      <c r="B141" s="308"/>
      <c r="C141" s="320"/>
      <c r="D141" s="201" t="s">
        <v>192</v>
      </c>
      <c r="E141" s="34" t="s">
        <v>236</v>
      </c>
      <c r="F141" s="58">
        <f>G141</f>
        <v>0</v>
      </c>
      <c r="G141" s="58">
        <v>0</v>
      </c>
      <c r="H141" s="58">
        <v>0</v>
      </c>
      <c r="I141" s="60">
        <f t="shared" si="33"/>
        <v>0</v>
      </c>
      <c r="J141" s="60">
        <v>0</v>
      </c>
      <c r="K141" s="60">
        <v>0</v>
      </c>
      <c r="L141" s="58" t="str">
        <f t="shared" si="34"/>
        <v>0</v>
      </c>
    </row>
    <row r="142" spans="1:12" ht="36">
      <c r="A142" s="308"/>
      <c r="B142" s="308"/>
      <c r="C142" s="320"/>
      <c r="D142" s="201" t="s">
        <v>141</v>
      </c>
      <c r="E142" s="35" t="s">
        <v>142</v>
      </c>
      <c r="F142" s="58">
        <f t="shared" si="35"/>
        <v>1800</v>
      </c>
      <c r="G142" s="58">
        <v>1800</v>
      </c>
      <c r="H142" s="58">
        <v>0</v>
      </c>
      <c r="I142" s="60">
        <f t="shared" si="33"/>
        <v>1607.31</v>
      </c>
      <c r="J142" s="60">
        <v>1607.31</v>
      </c>
      <c r="K142" s="60">
        <v>0</v>
      </c>
      <c r="L142" s="58">
        <f t="shared" si="34"/>
        <v>89.295000000000002</v>
      </c>
    </row>
    <row r="143" spans="1:12" ht="36">
      <c r="A143" s="308"/>
      <c r="B143" s="308"/>
      <c r="C143" s="320"/>
      <c r="D143" s="201" t="s">
        <v>216</v>
      </c>
      <c r="E143" s="35" t="s">
        <v>142</v>
      </c>
      <c r="F143" s="58">
        <f t="shared" si="35"/>
        <v>0</v>
      </c>
      <c r="G143" s="58">
        <v>0</v>
      </c>
      <c r="H143" s="58">
        <v>0</v>
      </c>
      <c r="I143" s="60">
        <f t="shared" si="33"/>
        <v>0</v>
      </c>
      <c r="J143" s="60">
        <v>0</v>
      </c>
      <c r="K143" s="60">
        <v>0</v>
      </c>
      <c r="L143" s="58" t="str">
        <f t="shared" si="34"/>
        <v>0</v>
      </c>
    </row>
    <row r="144" spans="1:12" ht="36">
      <c r="A144" s="308"/>
      <c r="B144" s="308"/>
      <c r="C144" s="320"/>
      <c r="D144" s="201" t="s">
        <v>193</v>
      </c>
      <c r="E144" s="35" t="s">
        <v>142</v>
      </c>
      <c r="F144" s="58">
        <f t="shared" si="35"/>
        <v>0</v>
      </c>
      <c r="G144" s="58">
        <v>0</v>
      </c>
      <c r="H144" s="58">
        <v>0</v>
      </c>
      <c r="I144" s="60">
        <f t="shared" si="33"/>
        <v>0</v>
      </c>
      <c r="J144" s="60">
        <v>0</v>
      </c>
      <c r="K144" s="60">
        <v>0</v>
      </c>
      <c r="L144" s="58" t="str">
        <f t="shared" si="34"/>
        <v>0</v>
      </c>
    </row>
    <row r="145" spans="1:12" ht="24">
      <c r="A145" s="308"/>
      <c r="B145" s="308"/>
      <c r="C145" s="320"/>
      <c r="D145" s="201" t="s">
        <v>143</v>
      </c>
      <c r="E145" s="36" t="s">
        <v>144</v>
      </c>
      <c r="F145" s="58">
        <f t="shared" si="35"/>
        <v>200</v>
      </c>
      <c r="G145" s="58">
        <v>200</v>
      </c>
      <c r="H145" s="58">
        <v>0</v>
      </c>
      <c r="I145" s="60">
        <f t="shared" si="33"/>
        <v>0</v>
      </c>
      <c r="J145" s="60">
        <v>0</v>
      </c>
      <c r="K145" s="60">
        <v>0</v>
      </c>
      <c r="L145" s="58">
        <f t="shared" si="34"/>
        <v>0</v>
      </c>
    </row>
    <row r="146" spans="1:12" ht="24">
      <c r="A146" s="308"/>
      <c r="B146" s="308"/>
      <c r="C146" s="320"/>
      <c r="D146" s="201" t="s">
        <v>217</v>
      </c>
      <c r="E146" s="36" t="s">
        <v>144</v>
      </c>
      <c r="F146" s="58">
        <f t="shared" si="35"/>
        <v>0</v>
      </c>
      <c r="G146" s="58">
        <v>0</v>
      </c>
      <c r="H146" s="58">
        <v>0</v>
      </c>
      <c r="I146" s="60">
        <f t="shared" si="33"/>
        <v>0</v>
      </c>
      <c r="J146" s="60">
        <v>0</v>
      </c>
      <c r="K146" s="60">
        <v>0</v>
      </c>
      <c r="L146" s="58" t="str">
        <f t="shared" si="34"/>
        <v>0</v>
      </c>
    </row>
    <row r="147" spans="1:12" ht="24">
      <c r="A147" s="308"/>
      <c r="B147" s="308"/>
      <c r="C147" s="320"/>
      <c r="D147" s="201" t="s">
        <v>194</v>
      </c>
      <c r="E147" s="36" t="s">
        <v>144</v>
      </c>
      <c r="F147" s="58">
        <f t="shared" si="35"/>
        <v>0</v>
      </c>
      <c r="G147" s="58">
        <v>0</v>
      </c>
      <c r="H147" s="58">
        <v>0</v>
      </c>
      <c r="I147" s="60">
        <f t="shared" si="33"/>
        <v>0</v>
      </c>
      <c r="J147" s="60">
        <v>0</v>
      </c>
      <c r="K147" s="60">
        <v>0</v>
      </c>
      <c r="L147" s="58" t="str">
        <f t="shared" si="34"/>
        <v>0</v>
      </c>
    </row>
    <row r="148" spans="1:12" ht="24">
      <c r="A148" s="308"/>
      <c r="B148" s="308"/>
      <c r="C148" s="320"/>
      <c r="D148" s="201" t="s">
        <v>145</v>
      </c>
      <c r="E148" s="36" t="s">
        <v>146</v>
      </c>
      <c r="F148" s="58">
        <f t="shared" si="35"/>
        <v>16000</v>
      </c>
      <c r="G148" s="58">
        <v>16000</v>
      </c>
      <c r="H148" s="58">
        <v>0</v>
      </c>
      <c r="I148" s="60">
        <f t="shared" si="33"/>
        <v>15908.4</v>
      </c>
      <c r="J148" s="60">
        <v>15908.4</v>
      </c>
      <c r="K148" s="60">
        <v>0</v>
      </c>
      <c r="L148" s="58">
        <f t="shared" si="34"/>
        <v>99.427499999999995</v>
      </c>
    </row>
    <row r="149" spans="1:12" ht="24">
      <c r="A149" s="308"/>
      <c r="B149" s="308"/>
      <c r="C149" s="320"/>
      <c r="D149" s="201" t="s">
        <v>263</v>
      </c>
      <c r="E149" s="36" t="s">
        <v>146</v>
      </c>
      <c r="F149" s="58">
        <f t="shared" si="35"/>
        <v>0</v>
      </c>
      <c r="G149" s="58">
        <v>0</v>
      </c>
      <c r="H149" s="58">
        <v>0</v>
      </c>
      <c r="I149" s="60">
        <f t="shared" si="33"/>
        <v>0</v>
      </c>
      <c r="J149" s="60">
        <v>0</v>
      </c>
      <c r="K149" s="60">
        <v>0</v>
      </c>
      <c r="L149" s="58" t="str">
        <f t="shared" si="34"/>
        <v>0</v>
      </c>
    </row>
    <row r="150" spans="1:12" ht="24">
      <c r="A150" s="308"/>
      <c r="B150" s="308"/>
      <c r="C150" s="320"/>
      <c r="D150" s="201" t="s">
        <v>195</v>
      </c>
      <c r="E150" s="36" t="s">
        <v>146</v>
      </c>
      <c r="F150" s="58">
        <f t="shared" si="35"/>
        <v>0</v>
      </c>
      <c r="G150" s="58">
        <v>0</v>
      </c>
      <c r="H150" s="58">
        <v>0</v>
      </c>
      <c r="I150" s="60">
        <f t="shared" si="33"/>
        <v>0</v>
      </c>
      <c r="J150" s="60">
        <v>0</v>
      </c>
      <c r="K150" s="60">
        <v>0</v>
      </c>
      <c r="L150" s="58" t="str">
        <f t="shared" si="34"/>
        <v>0</v>
      </c>
    </row>
    <row r="151" spans="1:12" ht="24">
      <c r="A151" s="308"/>
      <c r="B151" s="308"/>
      <c r="C151" s="320"/>
      <c r="D151" s="201" t="s">
        <v>147</v>
      </c>
      <c r="E151" s="36" t="s">
        <v>148</v>
      </c>
      <c r="F151" s="58">
        <f t="shared" si="35"/>
        <v>138607.23000000001</v>
      </c>
      <c r="G151" s="58">
        <v>138607.23000000001</v>
      </c>
      <c r="H151" s="58">
        <v>0</v>
      </c>
      <c r="I151" s="60">
        <f t="shared" si="33"/>
        <v>131713.82</v>
      </c>
      <c r="J151" s="60">
        <v>131713.82</v>
      </c>
      <c r="K151" s="60">
        <v>0</v>
      </c>
      <c r="L151" s="58">
        <f t="shared" si="34"/>
        <v>95.026659143249589</v>
      </c>
    </row>
    <row r="152" spans="1:12" ht="24">
      <c r="A152" s="308"/>
      <c r="B152" s="308"/>
      <c r="C152" s="320"/>
      <c r="D152" s="201" t="s">
        <v>218</v>
      </c>
      <c r="E152" s="36" t="s">
        <v>148</v>
      </c>
      <c r="F152" s="58">
        <f t="shared" si="35"/>
        <v>0</v>
      </c>
      <c r="G152" s="58">
        <v>0</v>
      </c>
      <c r="H152" s="58">
        <v>0</v>
      </c>
      <c r="I152" s="60">
        <f t="shared" si="33"/>
        <v>0</v>
      </c>
      <c r="J152" s="60">
        <v>0</v>
      </c>
      <c r="K152" s="60">
        <v>0</v>
      </c>
      <c r="L152" s="58" t="str">
        <f t="shared" si="34"/>
        <v>0</v>
      </c>
    </row>
    <row r="153" spans="1:12" ht="24">
      <c r="A153" s="308"/>
      <c r="B153" s="308"/>
      <c r="C153" s="320"/>
      <c r="D153" s="201" t="s">
        <v>176</v>
      </c>
      <c r="E153" s="36" t="s">
        <v>148</v>
      </c>
      <c r="F153" s="58">
        <f t="shared" si="35"/>
        <v>0</v>
      </c>
      <c r="G153" s="58">
        <v>0</v>
      </c>
      <c r="H153" s="58">
        <v>0</v>
      </c>
      <c r="I153" s="60">
        <f t="shared" si="33"/>
        <v>0</v>
      </c>
      <c r="J153" s="60">
        <v>0</v>
      </c>
      <c r="K153" s="60">
        <v>0</v>
      </c>
      <c r="L153" s="58" t="str">
        <f t="shared" si="34"/>
        <v>0</v>
      </c>
    </row>
    <row r="154" spans="1:12" ht="24">
      <c r="A154" s="308"/>
      <c r="B154" s="308"/>
      <c r="C154" s="320"/>
      <c r="D154" s="201" t="s">
        <v>213</v>
      </c>
      <c r="E154" s="37" t="s">
        <v>233</v>
      </c>
      <c r="F154" s="58">
        <f t="shared" si="35"/>
        <v>2332.94</v>
      </c>
      <c r="G154" s="58">
        <v>2332.94</v>
      </c>
      <c r="H154" s="58">
        <v>0</v>
      </c>
      <c r="I154" s="60">
        <f t="shared" si="33"/>
        <v>2332.94</v>
      </c>
      <c r="J154" s="60">
        <v>2332.94</v>
      </c>
      <c r="K154" s="60">
        <v>0</v>
      </c>
      <c r="L154" s="58">
        <f t="shared" si="34"/>
        <v>100</v>
      </c>
    </row>
    <row r="155" spans="1:12">
      <c r="A155" s="308"/>
      <c r="B155" s="308"/>
      <c r="C155" s="320"/>
      <c r="D155" s="201" t="s">
        <v>153</v>
      </c>
      <c r="E155" s="34" t="s">
        <v>154</v>
      </c>
      <c r="F155" s="58">
        <f t="shared" si="35"/>
        <v>12700</v>
      </c>
      <c r="G155" s="58">
        <v>12700</v>
      </c>
      <c r="H155" s="58">
        <v>0</v>
      </c>
      <c r="I155" s="60">
        <f t="shared" si="33"/>
        <v>12653.37</v>
      </c>
      <c r="J155" s="60">
        <v>12653.37</v>
      </c>
      <c r="K155" s="60">
        <v>0</v>
      </c>
      <c r="L155" s="58">
        <f t="shared" si="34"/>
        <v>99.632834645669291</v>
      </c>
    </row>
    <row r="156" spans="1:12" ht="24">
      <c r="A156" s="308"/>
      <c r="B156" s="308"/>
      <c r="C156" s="320"/>
      <c r="D156" s="201" t="s">
        <v>168</v>
      </c>
      <c r="E156" s="34" t="s">
        <v>182</v>
      </c>
      <c r="F156" s="58">
        <f t="shared" si="35"/>
        <v>1000</v>
      </c>
      <c r="G156" s="58">
        <v>1000</v>
      </c>
      <c r="H156" s="58">
        <v>0</v>
      </c>
      <c r="I156" s="60">
        <f t="shared" si="33"/>
        <v>0</v>
      </c>
      <c r="J156" s="60">
        <v>0</v>
      </c>
      <c r="K156" s="60">
        <v>0</v>
      </c>
      <c r="L156" s="58">
        <f t="shared" si="34"/>
        <v>0</v>
      </c>
    </row>
    <row r="157" spans="1:12" ht="24">
      <c r="A157" s="308"/>
      <c r="B157" s="308"/>
      <c r="C157" s="320"/>
      <c r="D157" s="201" t="s">
        <v>137</v>
      </c>
      <c r="E157" s="38" t="s">
        <v>202</v>
      </c>
      <c r="F157" s="58">
        <f t="shared" si="35"/>
        <v>21000</v>
      </c>
      <c r="G157" s="58">
        <v>21000</v>
      </c>
      <c r="H157" s="58">
        <v>0</v>
      </c>
      <c r="I157" s="60">
        <f t="shared" si="33"/>
        <v>20780.439999999999</v>
      </c>
      <c r="J157" s="60">
        <v>20780.439999999999</v>
      </c>
      <c r="K157" s="60">
        <v>0</v>
      </c>
      <c r="L157" s="58">
        <f t="shared" si="34"/>
        <v>98.954476190476186</v>
      </c>
    </row>
    <row r="158" spans="1:12" ht="24">
      <c r="A158" s="308"/>
      <c r="B158" s="308"/>
      <c r="C158" s="320"/>
      <c r="D158" s="201" t="s">
        <v>219</v>
      </c>
      <c r="E158" s="38" t="s">
        <v>202</v>
      </c>
      <c r="F158" s="58">
        <f t="shared" si="35"/>
        <v>0</v>
      </c>
      <c r="G158" s="58">
        <v>0</v>
      </c>
      <c r="H158" s="58">
        <v>0</v>
      </c>
      <c r="I158" s="60">
        <f t="shared" si="33"/>
        <v>0</v>
      </c>
      <c r="J158" s="60">
        <v>0</v>
      </c>
      <c r="K158" s="60">
        <v>0</v>
      </c>
      <c r="L158" s="58" t="str">
        <f t="shared" si="34"/>
        <v>0</v>
      </c>
    </row>
    <row r="159" spans="1:12" ht="24">
      <c r="A159" s="308"/>
      <c r="B159" s="308"/>
      <c r="C159" s="320"/>
      <c r="D159" s="201" t="s">
        <v>175</v>
      </c>
      <c r="E159" s="38" t="s">
        <v>202</v>
      </c>
      <c r="F159" s="58">
        <f t="shared" si="35"/>
        <v>0</v>
      </c>
      <c r="G159" s="58">
        <v>0</v>
      </c>
      <c r="H159" s="58">
        <v>0</v>
      </c>
      <c r="I159" s="60">
        <f t="shared" si="33"/>
        <v>0</v>
      </c>
      <c r="J159" s="60">
        <v>0</v>
      </c>
      <c r="K159" s="60">
        <v>0</v>
      </c>
      <c r="L159" s="58" t="str">
        <f t="shared" si="34"/>
        <v>0</v>
      </c>
    </row>
    <row r="160" spans="1:12">
      <c r="A160" s="308"/>
      <c r="B160" s="308"/>
      <c r="C160" s="321"/>
      <c r="D160" s="201" t="s">
        <v>139</v>
      </c>
      <c r="E160" s="36" t="s">
        <v>132</v>
      </c>
      <c r="F160" s="58">
        <f t="shared" si="35"/>
        <v>14500</v>
      </c>
      <c r="G160" s="58">
        <v>14500</v>
      </c>
      <c r="H160" s="58">
        <v>0</v>
      </c>
      <c r="I160" s="60">
        <f t="shared" si="33"/>
        <v>14458.92</v>
      </c>
      <c r="J160" s="60">
        <v>14458.92</v>
      </c>
      <c r="K160" s="60">
        <v>0</v>
      </c>
      <c r="L160" s="58">
        <f t="shared" si="34"/>
        <v>99.716689655172416</v>
      </c>
    </row>
    <row r="161" spans="1:12" ht="38.25">
      <c r="A161" s="197" t="s">
        <v>46</v>
      </c>
      <c r="B161" s="197" t="s">
        <v>51</v>
      </c>
      <c r="C161" s="198"/>
      <c r="D161" s="201"/>
      <c r="E161" s="56" t="s">
        <v>52</v>
      </c>
      <c r="F161" s="57">
        <f t="shared" si="35"/>
        <v>434000</v>
      </c>
      <c r="G161" s="58">
        <f>G162</f>
        <v>434000</v>
      </c>
      <c r="H161" s="58">
        <f>H162</f>
        <v>0</v>
      </c>
      <c r="I161" s="59">
        <f>J162</f>
        <v>431022.05</v>
      </c>
      <c r="J161" s="60">
        <f>J162</f>
        <v>431022.05</v>
      </c>
      <c r="K161" s="60">
        <f>K162</f>
        <v>0</v>
      </c>
      <c r="L161" s="57">
        <f>IFERROR(I161*100/F161,"0")</f>
        <v>99.313836405529955</v>
      </c>
    </row>
    <row r="162" spans="1:12" ht="63.75">
      <c r="A162" s="306"/>
      <c r="B162" s="306"/>
      <c r="C162" s="61" t="s">
        <v>53</v>
      </c>
      <c r="D162" s="62"/>
      <c r="E162" s="17" t="s">
        <v>54</v>
      </c>
      <c r="F162" s="63">
        <f t="shared" si="35"/>
        <v>434000</v>
      </c>
      <c r="G162" s="63">
        <f>G163+G164</f>
        <v>434000</v>
      </c>
      <c r="H162" s="63">
        <f>SUM(H164)</f>
        <v>0</v>
      </c>
      <c r="I162" s="64">
        <f>J162</f>
        <v>431022.05</v>
      </c>
      <c r="J162" s="64">
        <f>J163+J164</f>
        <v>431022.05</v>
      </c>
      <c r="K162" s="64">
        <f>SUM(K164)</f>
        <v>0</v>
      </c>
      <c r="L162" s="63">
        <f>IFERROR(I162*100/F162,"0")</f>
        <v>99.313836405529955</v>
      </c>
    </row>
    <row r="163" spans="1:12" ht="51">
      <c r="A163" s="306"/>
      <c r="B163" s="306"/>
      <c r="C163" s="312"/>
      <c r="D163" s="201" t="s">
        <v>177</v>
      </c>
      <c r="E163" s="89" t="s">
        <v>198</v>
      </c>
      <c r="F163" s="58">
        <f t="shared" si="35"/>
        <v>0</v>
      </c>
      <c r="G163" s="58">
        <v>0</v>
      </c>
      <c r="H163" s="58">
        <v>0</v>
      </c>
      <c r="I163" s="60">
        <f>J163</f>
        <v>0</v>
      </c>
      <c r="J163" s="60">
        <v>0</v>
      </c>
      <c r="K163" s="60">
        <v>0</v>
      </c>
      <c r="L163" s="63" t="str">
        <f>IFERROR(I163*100/F163,"0")</f>
        <v>0</v>
      </c>
    </row>
    <row r="164" spans="1:12" ht="96">
      <c r="A164" s="306"/>
      <c r="B164" s="306"/>
      <c r="C164" s="314"/>
      <c r="D164" s="201" t="s">
        <v>178</v>
      </c>
      <c r="E164" s="39" t="s">
        <v>199</v>
      </c>
      <c r="F164" s="58">
        <f t="shared" si="35"/>
        <v>434000</v>
      </c>
      <c r="G164" s="58">
        <v>434000</v>
      </c>
      <c r="H164" s="58">
        <v>0</v>
      </c>
      <c r="I164" s="60">
        <f>J164</f>
        <v>431022.05</v>
      </c>
      <c r="J164" s="60">
        <v>431022.05</v>
      </c>
      <c r="K164" s="60">
        <v>0</v>
      </c>
      <c r="L164" s="58">
        <f t="shared" ref="L164" si="36">IFERROR(J164*100/G164,IFERROR(K164*100/H164,"0"))</f>
        <v>99.313836405529955</v>
      </c>
    </row>
    <row r="165" spans="1:12" ht="25.5">
      <c r="A165" s="197" t="s">
        <v>134</v>
      </c>
      <c r="B165" s="197" t="s">
        <v>56</v>
      </c>
      <c r="C165" s="198"/>
      <c r="D165" s="201"/>
      <c r="E165" s="56" t="s">
        <v>57</v>
      </c>
      <c r="F165" s="95">
        <f>F166+F168</f>
        <v>395850.50000000006</v>
      </c>
      <c r="G165" s="58">
        <f>G166+G168</f>
        <v>385350.50000000006</v>
      </c>
      <c r="H165" s="58">
        <f>H168</f>
        <v>10500</v>
      </c>
      <c r="I165" s="59">
        <f>J165</f>
        <v>239032.43</v>
      </c>
      <c r="J165" s="60">
        <f>J166+J168</f>
        <v>239032.43</v>
      </c>
      <c r="K165" s="60">
        <f>K166</f>
        <v>0</v>
      </c>
      <c r="L165" s="57">
        <f>IFERROR(I165*100/F165,"0")</f>
        <v>60.384521429175905</v>
      </c>
    </row>
    <row r="166" spans="1:12" ht="24">
      <c r="A166" s="307"/>
      <c r="B166" s="307"/>
      <c r="C166" s="61" t="s">
        <v>58</v>
      </c>
      <c r="D166" s="62"/>
      <c r="E166" s="146" t="s">
        <v>289</v>
      </c>
      <c r="F166" s="63">
        <f>G166</f>
        <v>65000</v>
      </c>
      <c r="G166" s="63">
        <f>G167</f>
        <v>65000</v>
      </c>
      <c r="H166" s="63">
        <f>SUM(H167)</f>
        <v>0</v>
      </c>
      <c r="I166" s="64">
        <f>J166+K166</f>
        <v>0</v>
      </c>
      <c r="J166" s="64">
        <f>SUM(J167)</f>
        <v>0</v>
      </c>
      <c r="K166" s="64">
        <f>SUM(K167)</f>
        <v>0</v>
      </c>
      <c r="L166" s="63">
        <f>IFERROR(I166*100/F166,"0")</f>
        <v>0</v>
      </c>
    </row>
    <row r="167" spans="1:12">
      <c r="A167" s="308"/>
      <c r="B167" s="308"/>
      <c r="C167" s="198"/>
      <c r="D167" s="201" t="s">
        <v>179</v>
      </c>
      <c r="E167" s="44" t="s">
        <v>131</v>
      </c>
      <c r="F167" s="58">
        <f>G167</f>
        <v>65000</v>
      </c>
      <c r="G167" s="58">
        <v>65000</v>
      </c>
      <c r="H167" s="58">
        <v>0</v>
      </c>
      <c r="I167" s="60">
        <v>0</v>
      </c>
      <c r="J167" s="60">
        <v>0</v>
      </c>
      <c r="K167" s="60">
        <v>0</v>
      </c>
      <c r="L167" s="58">
        <f t="shared" ref="L167:L179" si="37">IFERROR(J167*100/G167,IFERROR(K167*100/H167,"0"))</f>
        <v>0</v>
      </c>
    </row>
    <row r="168" spans="1:12" ht="127.5">
      <c r="A168" s="308"/>
      <c r="B168" s="308"/>
      <c r="C168" s="129" t="s">
        <v>277</v>
      </c>
      <c r="D168" s="62"/>
      <c r="E168" s="18" t="s">
        <v>299</v>
      </c>
      <c r="F168" s="63">
        <f>G168+H168</f>
        <v>330850.50000000006</v>
      </c>
      <c r="G168" s="63">
        <f>G169+G170+G171+G172+G173+G175+G177+G179+G174+G176</f>
        <v>320350.50000000006</v>
      </c>
      <c r="H168" s="63">
        <f>H177+H179</f>
        <v>10500</v>
      </c>
      <c r="I168" s="64">
        <f>J168+K168</f>
        <v>239032.43</v>
      </c>
      <c r="J168" s="64">
        <f>J169+J170+J171+J172+J173+J175+J177+J179+J174+J176</f>
        <v>239032.43</v>
      </c>
      <c r="K168" s="64">
        <f>K169+K170+K171+K172+K173+K175+K179+K177</f>
        <v>0</v>
      </c>
      <c r="L168" s="63">
        <f t="shared" si="37"/>
        <v>74.61590663975862</v>
      </c>
    </row>
    <row r="169" spans="1:12" ht="36">
      <c r="A169" s="308"/>
      <c r="B169" s="308"/>
      <c r="C169" s="129"/>
      <c r="D169" s="76" t="s">
        <v>278</v>
      </c>
      <c r="E169" s="37" t="s">
        <v>236</v>
      </c>
      <c r="F169" s="58">
        <v>62635.06</v>
      </c>
      <c r="G169" s="58">
        <v>62635.06</v>
      </c>
      <c r="H169" s="58">
        <v>0</v>
      </c>
      <c r="I169" s="58">
        <f t="shared" ref="I169:I179" si="38">J169+K169</f>
        <v>41771.699999999997</v>
      </c>
      <c r="J169" s="58">
        <v>41771.699999999997</v>
      </c>
      <c r="K169" s="58">
        <v>0</v>
      </c>
      <c r="L169" s="58">
        <f t="shared" si="37"/>
        <v>66.690604271792822</v>
      </c>
    </row>
    <row r="170" spans="1:12" ht="36">
      <c r="A170" s="308"/>
      <c r="B170" s="308"/>
      <c r="C170" s="129"/>
      <c r="D170" s="76" t="s">
        <v>279</v>
      </c>
      <c r="E170" s="37" t="s">
        <v>142</v>
      </c>
      <c r="F170" s="58">
        <f t="shared" ref="F170:F171" si="39">G170</f>
        <v>15000</v>
      </c>
      <c r="G170" s="58">
        <v>15000</v>
      </c>
      <c r="H170" s="58">
        <v>0</v>
      </c>
      <c r="I170" s="58">
        <f t="shared" si="38"/>
        <v>9125.85</v>
      </c>
      <c r="J170" s="58">
        <v>9125.85</v>
      </c>
      <c r="K170" s="58">
        <v>0</v>
      </c>
      <c r="L170" s="58">
        <f t="shared" si="37"/>
        <v>60.838999999999999</v>
      </c>
    </row>
    <row r="171" spans="1:12" ht="24">
      <c r="A171" s="308"/>
      <c r="B171" s="308"/>
      <c r="C171" s="129"/>
      <c r="D171" s="76" t="s">
        <v>280</v>
      </c>
      <c r="E171" s="37" t="s">
        <v>144</v>
      </c>
      <c r="F171" s="58">
        <f t="shared" si="39"/>
        <v>4000</v>
      </c>
      <c r="G171" s="58">
        <v>4000</v>
      </c>
      <c r="H171" s="58">
        <v>0</v>
      </c>
      <c r="I171" s="58">
        <f t="shared" si="38"/>
        <v>259.98</v>
      </c>
      <c r="J171" s="58">
        <v>259.98</v>
      </c>
      <c r="K171" s="58">
        <v>0</v>
      </c>
      <c r="L171" s="58">
        <f t="shared" si="37"/>
        <v>6.4995000000000003</v>
      </c>
    </row>
    <row r="172" spans="1:12" ht="24">
      <c r="A172" s="308"/>
      <c r="B172" s="308"/>
      <c r="C172" s="129"/>
      <c r="D172" s="76" t="s">
        <v>281</v>
      </c>
      <c r="E172" s="32" t="s">
        <v>148</v>
      </c>
      <c r="F172" s="58">
        <f>G172</f>
        <v>3000</v>
      </c>
      <c r="G172" s="58">
        <v>3000</v>
      </c>
      <c r="H172" s="58">
        <v>0</v>
      </c>
      <c r="I172" s="58">
        <f t="shared" si="38"/>
        <v>1539.44</v>
      </c>
      <c r="J172" s="58">
        <v>1539.44</v>
      </c>
      <c r="K172" s="58">
        <v>0</v>
      </c>
      <c r="L172" s="58">
        <f t="shared" si="37"/>
        <v>51.314666666666668</v>
      </c>
    </row>
    <row r="173" spans="1:12" ht="36">
      <c r="A173" s="308"/>
      <c r="B173" s="308"/>
      <c r="C173" s="129"/>
      <c r="D173" s="76" t="s">
        <v>282</v>
      </c>
      <c r="E173" s="47" t="s">
        <v>271</v>
      </c>
      <c r="F173" s="58">
        <f t="shared" ref="F173:F176" si="40">G173</f>
        <v>207062.73</v>
      </c>
      <c r="G173" s="58">
        <v>207062.73</v>
      </c>
      <c r="H173" s="58">
        <v>0</v>
      </c>
      <c r="I173" s="58">
        <f t="shared" si="38"/>
        <v>158645.75</v>
      </c>
      <c r="J173" s="58">
        <v>158645.75</v>
      </c>
      <c r="K173" s="58">
        <v>0</v>
      </c>
      <c r="L173" s="58">
        <f t="shared" si="37"/>
        <v>76.617240582117304</v>
      </c>
    </row>
    <row r="174" spans="1:12" ht="32.25">
      <c r="A174" s="308"/>
      <c r="B174" s="308"/>
      <c r="C174" s="129"/>
      <c r="D174" s="76" t="s">
        <v>311</v>
      </c>
      <c r="E174" s="181" t="s">
        <v>312</v>
      </c>
      <c r="F174" s="58">
        <f t="shared" si="40"/>
        <v>22052.19</v>
      </c>
      <c r="G174" s="58">
        <v>22052.19</v>
      </c>
      <c r="H174" s="58">
        <v>0</v>
      </c>
      <c r="I174" s="58">
        <f>J174</f>
        <v>21763.75</v>
      </c>
      <c r="J174" s="58">
        <v>21763.75</v>
      </c>
      <c r="K174" s="58">
        <v>0</v>
      </c>
      <c r="L174" s="58">
        <f>J174/F174*100</f>
        <v>98.692011995180522</v>
      </c>
    </row>
    <row r="175" spans="1:12" ht="24">
      <c r="A175" s="308"/>
      <c r="B175" s="308"/>
      <c r="C175" s="129"/>
      <c r="D175" s="76" t="s">
        <v>137</v>
      </c>
      <c r="E175" s="37" t="s">
        <v>138</v>
      </c>
      <c r="F175" s="58">
        <f t="shared" si="40"/>
        <v>674.56</v>
      </c>
      <c r="G175" s="58">
        <v>674.56</v>
      </c>
      <c r="H175" s="58">
        <v>0</v>
      </c>
      <c r="I175" s="58">
        <f t="shared" si="38"/>
        <v>0</v>
      </c>
      <c r="J175" s="58">
        <v>0</v>
      </c>
      <c r="K175" s="58">
        <v>0</v>
      </c>
      <c r="L175" s="58">
        <f t="shared" si="37"/>
        <v>0</v>
      </c>
    </row>
    <row r="176" spans="1:12" ht="24">
      <c r="A176" s="308"/>
      <c r="B176" s="308"/>
      <c r="C176" s="129"/>
      <c r="D176" s="76" t="s">
        <v>175</v>
      </c>
      <c r="E176" s="37" t="s">
        <v>138</v>
      </c>
      <c r="F176" s="58">
        <f t="shared" si="40"/>
        <v>5925.96</v>
      </c>
      <c r="G176" s="58">
        <v>5925.96</v>
      </c>
      <c r="H176" s="58">
        <v>0</v>
      </c>
      <c r="I176" s="58">
        <f>J176</f>
        <v>5925.96</v>
      </c>
      <c r="J176" s="58">
        <v>5925.96</v>
      </c>
      <c r="K176" s="58">
        <v>0</v>
      </c>
      <c r="L176" s="58">
        <f t="shared" si="37"/>
        <v>100</v>
      </c>
    </row>
    <row r="177" spans="1:12" ht="48">
      <c r="A177" s="308"/>
      <c r="B177" s="308"/>
      <c r="C177" s="129"/>
      <c r="D177" s="76" t="s">
        <v>283</v>
      </c>
      <c r="E177" s="148" t="s">
        <v>298</v>
      </c>
      <c r="F177" s="58">
        <f>G177+H177</f>
        <v>7883.63</v>
      </c>
      <c r="G177" s="58">
        <v>0</v>
      </c>
      <c r="H177" s="58">
        <v>7883.63</v>
      </c>
      <c r="I177" s="58">
        <f t="shared" si="38"/>
        <v>0</v>
      </c>
      <c r="J177" s="58">
        <v>0</v>
      </c>
      <c r="K177" s="58">
        <v>0</v>
      </c>
      <c r="L177" s="58">
        <f t="shared" si="37"/>
        <v>0</v>
      </c>
    </row>
    <row r="178" spans="1:12">
      <c r="A178" s="308"/>
      <c r="B178" s="308"/>
      <c r="C178" s="129"/>
      <c r="D178" s="76"/>
      <c r="E178" s="124"/>
      <c r="F178" s="58">
        <f t="shared" ref="F178:F179" si="41">G178+H178</f>
        <v>24668.54</v>
      </c>
      <c r="G178" s="58">
        <v>24668.54</v>
      </c>
      <c r="H178" s="58"/>
      <c r="I178" s="58">
        <f t="shared" si="38"/>
        <v>0</v>
      </c>
      <c r="J178" s="58"/>
      <c r="K178" s="58"/>
      <c r="L178" s="58">
        <f t="shared" si="37"/>
        <v>0</v>
      </c>
    </row>
    <row r="179" spans="1:12" ht="48">
      <c r="A179" s="326"/>
      <c r="B179" s="326"/>
      <c r="C179" s="129"/>
      <c r="D179" s="76" t="s">
        <v>284</v>
      </c>
      <c r="E179" s="148" t="s">
        <v>298</v>
      </c>
      <c r="F179" s="58">
        <f t="shared" si="41"/>
        <v>2616.37</v>
      </c>
      <c r="G179" s="58">
        <v>0</v>
      </c>
      <c r="H179" s="58">
        <v>2616.37</v>
      </c>
      <c r="I179" s="58">
        <f t="shared" si="38"/>
        <v>0</v>
      </c>
      <c r="J179" s="58">
        <v>0</v>
      </c>
      <c r="K179" s="58">
        <v>0</v>
      </c>
      <c r="L179" s="58">
        <f t="shared" si="37"/>
        <v>0</v>
      </c>
    </row>
    <row r="180" spans="1:12" ht="25.5">
      <c r="A180" s="200" t="s">
        <v>50</v>
      </c>
      <c r="B180" s="200" t="s">
        <v>60</v>
      </c>
      <c r="C180" s="201"/>
      <c r="D180" s="201"/>
      <c r="E180" s="156" t="s">
        <v>290</v>
      </c>
      <c r="F180" s="57">
        <f>G180+H180</f>
        <v>4288226.08</v>
      </c>
      <c r="G180" s="58">
        <f>G181+G204+G213+G215+G242+G245+G257+G271+G275</f>
        <v>4230226.08</v>
      </c>
      <c r="H180" s="58">
        <f>H181+H204+H213+H215+H224+H242+H245+H247+H257+H268</f>
        <v>58000</v>
      </c>
      <c r="I180" s="57">
        <f>J180+K180</f>
        <v>3803772.73</v>
      </c>
      <c r="J180" s="58">
        <f>J181+J204+J213+J215+J242+J245+J257+J273+J275</f>
        <v>3775047.84</v>
      </c>
      <c r="K180" s="58">
        <f>K181+K204+K213+K215+K224+K242+K245+K247+K257+K268</f>
        <v>28724.89</v>
      </c>
      <c r="L180" s="57">
        <f>IFERROR(I180*100/F180,"0")</f>
        <v>88.702709676165213</v>
      </c>
    </row>
    <row r="181" spans="1:12" ht="25.5">
      <c r="A181" s="359"/>
      <c r="B181" s="300"/>
      <c r="C181" s="62" t="s">
        <v>61</v>
      </c>
      <c r="D181" s="62"/>
      <c r="E181" s="17" t="s">
        <v>62</v>
      </c>
      <c r="F181" s="63">
        <f>G181+H181</f>
        <v>3290034.39</v>
      </c>
      <c r="G181" s="63">
        <f>G182+G184+G185+G186+G187+G189+G192+G193+G194+G195+G196+G197+G198+G199+G200+G202+G203+G188+G190+G183+G191+G201</f>
        <v>3280034.39</v>
      </c>
      <c r="H181" s="63">
        <f>H203</f>
        <v>10000</v>
      </c>
      <c r="I181" s="64">
        <f>J181+K181</f>
        <v>2922057.8499999996</v>
      </c>
      <c r="J181" s="64">
        <f>J182+J184+J185+J186+J187+J189+J192+J193+J194+J195+J196+J197+J198+J199+J200+J202+J203+J190+J188+J183+J191+J201</f>
        <v>2922057.8499999996</v>
      </c>
      <c r="K181" s="64">
        <f>K203</f>
        <v>0</v>
      </c>
      <c r="L181" s="63">
        <f>IFERROR(I181*100/F181,"0")</f>
        <v>88.815419646722887</v>
      </c>
    </row>
    <row r="182" spans="1:12" ht="36">
      <c r="A182" s="359"/>
      <c r="B182" s="301"/>
      <c r="C182" s="302"/>
      <c r="D182" s="201" t="s">
        <v>165</v>
      </c>
      <c r="E182" s="46" t="s">
        <v>181</v>
      </c>
      <c r="F182" s="58">
        <f>G182</f>
        <v>130750</v>
      </c>
      <c r="G182" s="58">
        <v>130750</v>
      </c>
      <c r="H182" s="58">
        <v>0</v>
      </c>
      <c r="I182" s="60">
        <f>J182</f>
        <v>111116.71</v>
      </c>
      <c r="J182" s="60">
        <v>111116.71</v>
      </c>
      <c r="K182" s="60">
        <v>0</v>
      </c>
      <c r="L182" s="58">
        <f t="shared" ref="L182:L270" si="42">IFERROR(J182*100/G182,IFERROR(K182*100/H182,"0"))</f>
        <v>84.984099426386237</v>
      </c>
    </row>
    <row r="183" spans="1:12" ht="24">
      <c r="A183" s="359"/>
      <c r="B183" s="301"/>
      <c r="C183" s="302"/>
      <c r="D183" s="76" t="s">
        <v>196</v>
      </c>
      <c r="E183" s="47" t="s">
        <v>133</v>
      </c>
      <c r="F183" s="58">
        <f>G183</f>
        <v>0</v>
      </c>
      <c r="G183" s="58">
        <v>0</v>
      </c>
      <c r="H183" s="58">
        <v>0</v>
      </c>
      <c r="I183" s="58">
        <f>J183</f>
        <v>0</v>
      </c>
      <c r="J183" s="58">
        <v>0</v>
      </c>
      <c r="K183" s="58">
        <v>0</v>
      </c>
      <c r="L183" s="58" t="str">
        <f t="shared" si="42"/>
        <v>0</v>
      </c>
    </row>
    <row r="184" spans="1:12" ht="36">
      <c r="A184" s="359"/>
      <c r="B184" s="301"/>
      <c r="C184" s="302"/>
      <c r="D184" s="201" t="s">
        <v>155</v>
      </c>
      <c r="E184" s="34" t="s">
        <v>236</v>
      </c>
      <c r="F184" s="58">
        <f t="shared" ref="F184:F246" si="43">G184</f>
        <v>2015000</v>
      </c>
      <c r="G184" s="58">
        <v>2015000</v>
      </c>
      <c r="H184" s="58">
        <v>0</v>
      </c>
      <c r="I184" s="60">
        <v>1812894.01</v>
      </c>
      <c r="J184" s="60">
        <v>1812894.01</v>
      </c>
      <c r="K184" s="60">
        <v>0</v>
      </c>
      <c r="L184" s="58">
        <f t="shared" si="42"/>
        <v>89.969926054590573</v>
      </c>
    </row>
    <row r="185" spans="1:12" ht="36">
      <c r="A185" s="359"/>
      <c r="B185" s="301"/>
      <c r="C185" s="302"/>
      <c r="D185" s="201" t="s">
        <v>156</v>
      </c>
      <c r="E185" s="34" t="s">
        <v>160</v>
      </c>
      <c r="F185" s="58">
        <f t="shared" si="43"/>
        <v>137434.39000000001</v>
      </c>
      <c r="G185" s="58">
        <v>137434.39000000001</v>
      </c>
      <c r="H185" s="58">
        <v>0</v>
      </c>
      <c r="I185" s="60">
        <f t="shared" ref="I185:I246" si="44">J185</f>
        <v>137434.39000000001</v>
      </c>
      <c r="J185" s="60">
        <v>137434.39000000001</v>
      </c>
      <c r="K185" s="60">
        <v>0</v>
      </c>
      <c r="L185" s="58">
        <f t="shared" si="42"/>
        <v>100</v>
      </c>
    </row>
    <row r="186" spans="1:12" ht="36">
      <c r="A186" s="359"/>
      <c r="B186" s="301"/>
      <c r="C186" s="302"/>
      <c r="D186" s="201" t="s">
        <v>141</v>
      </c>
      <c r="E186" s="34" t="s">
        <v>142</v>
      </c>
      <c r="F186" s="58">
        <f t="shared" si="43"/>
        <v>390000</v>
      </c>
      <c r="G186" s="58">
        <v>390000</v>
      </c>
      <c r="H186" s="58">
        <v>0</v>
      </c>
      <c r="I186" s="60">
        <v>331913.19</v>
      </c>
      <c r="J186" s="60">
        <v>331913.19</v>
      </c>
      <c r="K186" s="60">
        <v>0</v>
      </c>
      <c r="L186" s="58">
        <f t="shared" si="42"/>
        <v>85.105946153846148</v>
      </c>
    </row>
    <row r="187" spans="1:12" ht="24">
      <c r="A187" s="359"/>
      <c r="B187" s="301"/>
      <c r="C187" s="302"/>
      <c r="D187" s="201" t="s">
        <v>143</v>
      </c>
      <c r="E187" s="34" t="s">
        <v>144</v>
      </c>
      <c r="F187" s="58">
        <f t="shared" si="43"/>
        <v>50000</v>
      </c>
      <c r="G187" s="58">
        <v>50000</v>
      </c>
      <c r="H187" s="58">
        <v>0</v>
      </c>
      <c r="I187" s="60">
        <f t="shared" si="44"/>
        <v>32102.43</v>
      </c>
      <c r="J187" s="60">
        <v>32102.43</v>
      </c>
      <c r="K187" s="60">
        <v>0</v>
      </c>
      <c r="L187" s="58">
        <f t="shared" si="42"/>
        <v>64.204859999999996</v>
      </c>
    </row>
    <row r="188" spans="1:12" ht="24">
      <c r="A188" s="359"/>
      <c r="B188" s="301"/>
      <c r="C188" s="302"/>
      <c r="D188" s="201" t="s">
        <v>145</v>
      </c>
      <c r="E188" s="36" t="s">
        <v>146</v>
      </c>
      <c r="F188" s="58">
        <f t="shared" si="43"/>
        <v>0</v>
      </c>
      <c r="G188" s="58">
        <v>0</v>
      </c>
      <c r="H188" s="58">
        <v>0</v>
      </c>
      <c r="I188" s="60">
        <f t="shared" si="44"/>
        <v>0</v>
      </c>
      <c r="J188" s="60">
        <v>0</v>
      </c>
      <c r="K188" s="60">
        <v>0</v>
      </c>
      <c r="L188" s="58" t="str">
        <f t="shared" si="42"/>
        <v>0</v>
      </c>
    </row>
    <row r="189" spans="1:12" ht="24">
      <c r="A189" s="359"/>
      <c r="B189" s="301"/>
      <c r="C189" s="302"/>
      <c r="D189" s="201" t="s">
        <v>147</v>
      </c>
      <c r="E189" s="36" t="s">
        <v>148</v>
      </c>
      <c r="F189" s="58">
        <f t="shared" si="43"/>
        <v>286643.84999999998</v>
      </c>
      <c r="G189" s="58">
        <v>286643.84999999998</v>
      </c>
      <c r="H189" s="58">
        <v>0</v>
      </c>
      <c r="I189" s="60">
        <f t="shared" si="44"/>
        <v>249816.52</v>
      </c>
      <c r="J189" s="60">
        <v>249816.52</v>
      </c>
      <c r="K189" s="60">
        <v>0</v>
      </c>
      <c r="L189" s="58">
        <f t="shared" si="42"/>
        <v>87.152234384236749</v>
      </c>
    </row>
    <row r="190" spans="1:12" ht="24">
      <c r="A190" s="359"/>
      <c r="B190" s="301"/>
      <c r="C190" s="302"/>
      <c r="D190" s="201" t="s">
        <v>213</v>
      </c>
      <c r="E190" s="37" t="s">
        <v>233</v>
      </c>
      <c r="F190" s="58">
        <f t="shared" si="43"/>
        <v>0</v>
      </c>
      <c r="G190" s="58">
        <v>0</v>
      </c>
      <c r="H190" s="58">
        <v>0</v>
      </c>
      <c r="I190" s="60">
        <f t="shared" si="44"/>
        <v>0</v>
      </c>
      <c r="J190" s="60">
        <v>0</v>
      </c>
      <c r="K190" s="60">
        <v>0</v>
      </c>
      <c r="L190" s="58" t="str">
        <f t="shared" si="42"/>
        <v>0</v>
      </c>
    </row>
    <row r="191" spans="1:12">
      <c r="A191" s="359"/>
      <c r="B191" s="301"/>
      <c r="C191" s="302"/>
      <c r="D191" s="201" t="s">
        <v>213</v>
      </c>
      <c r="E191" s="177" t="s">
        <v>313</v>
      </c>
      <c r="F191" s="58">
        <f t="shared" si="43"/>
        <v>1000</v>
      </c>
      <c r="G191" s="58">
        <v>1000</v>
      </c>
      <c r="H191" s="58">
        <v>0</v>
      </c>
      <c r="I191" s="60">
        <f t="shared" si="44"/>
        <v>418.2</v>
      </c>
      <c r="J191" s="60">
        <v>418.2</v>
      </c>
      <c r="K191" s="60">
        <v>0</v>
      </c>
      <c r="L191" s="58">
        <f t="shared" si="42"/>
        <v>41.82</v>
      </c>
    </row>
    <row r="192" spans="1:12" ht="36">
      <c r="A192" s="359"/>
      <c r="B192" s="301"/>
      <c r="C192" s="302"/>
      <c r="D192" s="201" t="s">
        <v>167</v>
      </c>
      <c r="E192" s="39" t="s">
        <v>271</v>
      </c>
      <c r="F192" s="58">
        <f t="shared" si="43"/>
        <v>20000</v>
      </c>
      <c r="G192" s="58">
        <v>20000</v>
      </c>
      <c r="H192" s="58">
        <v>0</v>
      </c>
      <c r="I192" s="60">
        <f t="shared" si="44"/>
        <v>12104.09</v>
      </c>
      <c r="J192" s="60">
        <v>12104.09</v>
      </c>
      <c r="K192" s="60">
        <v>0</v>
      </c>
      <c r="L192" s="58">
        <f t="shared" si="42"/>
        <v>60.520449999999997</v>
      </c>
    </row>
    <row r="193" spans="1:12">
      <c r="A193" s="359"/>
      <c r="B193" s="301"/>
      <c r="C193" s="302"/>
      <c r="D193" s="201" t="s">
        <v>153</v>
      </c>
      <c r="E193" s="34" t="s">
        <v>154</v>
      </c>
      <c r="F193" s="58">
        <f t="shared" si="43"/>
        <v>35000</v>
      </c>
      <c r="G193" s="58">
        <v>35000</v>
      </c>
      <c r="H193" s="58">
        <v>0</v>
      </c>
      <c r="I193" s="60">
        <f t="shared" si="44"/>
        <v>28742.66</v>
      </c>
      <c r="J193" s="60">
        <v>28742.66</v>
      </c>
      <c r="K193" s="60">
        <v>0</v>
      </c>
      <c r="L193" s="58">
        <f t="shared" si="42"/>
        <v>82.12188571428571</v>
      </c>
    </row>
    <row r="194" spans="1:12" ht="24">
      <c r="A194" s="359"/>
      <c r="B194" s="301"/>
      <c r="C194" s="302"/>
      <c r="D194" s="201" t="s">
        <v>168</v>
      </c>
      <c r="E194" s="34" t="s">
        <v>182</v>
      </c>
      <c r="F194" s="58">
        <f t="shared" si="43"/>
        <v>0</v>
      </c>
      <c r="G194" s="58">
        <v>0</v>
      </c>
      <c r="H194" s="58">
        <v>0</v>
      </c>
      <c r="I194" s="60">
        <f t="shared" si="44"/>
        <v>0</v>
      </c>
      <c r="J194" s="60">
        <v>0</v>
      </c>
      <c r="K194" s="60">
        <v>0</v>
      </c>
      <c r="L194" s="58" t="str">
        <f t="shared" si="42"/>
        <v>0</v>
      </c>
    </row>
    <row r="195" spans="1:12" ht="24">
      <c r="A195" s="359"/>
      <c r="B195" s="301"/>
      <c r="C195" s="302"/>
      <c r="D195" s="201" t="s">
        <v>169</v>
      </c>
      <c r="E195" s="34" t="s">
        <v>172</v>
      </c>
      <c r="F195" s="58">
        <f t="shared" si="43"/>
        <v>2000</v>
      </c>
      <c r="G195" s="58">
        <v>2000</v>
      </c>
      <c r="H195" s="58">
        <v>0</v>
      </c>
      <c r="I195" s="60">
        <f t="shared" si="44"/>
        <v>260</v>
      </c>
      <c r="J195" s="60">
        <v>260</v>
      </c>
      <c r="K195" s="60">
        <v>0</v>
      </c>
      <c r="L195" s="58">
        <f t="shared" si="42"/>
        <v>13</v>
      </c>
    </row>
    <row r="196" spans="1:12" ht="24">
      <c r="A196" s="359"/>
      <c r="B196" s="301"/>
      <c r="C196" s="302"/>
      <c r="D196" s="201" t="s">
        <v>137</v>
      </c>
      <c r="E196" s="34" t="s">
        <v>138</v>
      </c>
      <c r="F196" s="58">
        <v>73000</v>
      </c>
      <c r="G196" s="58">
        <v>73000</v>
      </c>
      <c r="H196" s="58">
        <v>0</v>
      </c>
      <c r="I196" s="60">
        <f t="shared" si="44"/>
        <v>68577.649999999994</v>
      </c>
      <c r="J196" s="60">
        <v>68577.649999999994</v>
      </c>
      <c r="K196" s="60">
        <v>0</v>
      </c>
      <c r="L196" s="58">
        <f t="shared" si="42"/>
        <v>93.941986301369852</v>
      </c>
    </row>
    <row r="197" spans="1:12" ht="36">
      <c r="A197" s="359"/>
      <c r="B197" s="301"/>
      <c r="C197" s="302"/>
      <c r="D197" s="201" t="s">
        <v>170</v>
      </c>
      <c r="E197" s="44" t="s">
        <v>204</v>
      </c>
      <c r="F197" s="58">
        <f t="shared" si="43"/>
        <v>3000</v>
      </c>
      <c r="G197" s="58">
        <v>3000</v>
      </c>
      <c r="H197" s="58">
        <v>0</v>
      </c>
      <c r="I197" s="60">
        <f t="shared" si="44"/>
        <v>2786.05</v>
      </c>
      <c r="J197" s="60">
        <v>2786.05</v>
      </c>
      <c r="K197" s="60">
        <v>0</v>
      </c>
      <c r="L197" s="58">
        <f t="shared" si="42"/>
        <v>92.868333333333339</v>
      </c>
    </row>
    <row r="198" spans="1:12" ht="24">
      <c r="A198" s="359"/>
      <c r="B198" s="301"/>
      <c r="C198" s="302"/>
      <c r="D198" s="201" t="s">
        <v>157</v>
      </c>
      <c r="E198" s="34" t="s">
        <v>161</v>
      </c>
      <c r="F198" s="58">
        <v>3000</v>
      </c>
      <c r="G198" s="58">
        <v>3000</v>
      </c>
      <c r="H198" s="58">
        <v>0</v>
      </c>
      <c r="I198" s="60">
        <f t="shared" si="44"/>
        <v>1969.8</v>
      </c>
      <c r="J198" s="60">
        <v>1969.8</v>
      </c>
      <c r="K198" s="60">
        <v>0</v>
      </c>
      <c r="L198" s="58">
        <f t="shared" si="42"/>
        <v>65.66</v>
      </c>
    </row>
    <row r="199" spans="1:12">
      <c r="A199" s="359"/>
      <c r="B199" s="301"/>
      <c r="C199" s="302"/>
      <c r="D199" s="201" t="s">
        <v>139</v>
      </c>
      <c r="E199" s="34" t="s">
        <v>132</v>
      </c>
      <c r="F199" s="58">
        <f t="shared" si="43"/>
        <v>4000</v>
      </c>
      <c r="G199" s="58">
        <v>4000</v>
      </c>
      <c r="H199" s="58">
        <v>0</v>
      </c>
      <c r="I199" s="60">
        <f t="shared" si="44"/>
        <v>3231</v>
      </c>
      <c r="J199" s="60">
        <v>3231</v>
      </c>
      <c r="K199" s="60">
        <v>0</v>
      </c>
      <c r="L199" s="58">
        <f t="shared" si="42"/>
        <v>80.775000000000006</v>
      </c>
    </row>
    <row r="200" spans="1:12" ht="36">
      <c r="A200" s="359"/>
      <c r="B200" s="301"/>
      <c r="C200" s="302"/>
      <c r="D200" s="201" t="s">
        <v>158</v>
      </c>
      <c r="E200" s="39" t="s">
        <v>231</v>
      </c>
      <c r="F200" s="58">
        <v>128656.15</v>
      </c>
      <c r="G200" s="58">
        <v>128656.15</v>
      </c>
      <c r="H200" s="58">
        <v>0</v>
      </c>
      <c r="I200" s="60">
        <f t="shared" si="44"/>
        <v>128656.15</v>
      </c>
      <c r="J200" s="60">
        <v>128656.15</v>
      </c>
      <c r="K200" s="60">
        <v>0</v>
      </c>
      <c r="L200" s="58">
        <f t="shared" si="42"/>
        <v>100</v>
      </c>
    </row>
    <row r="201" spans="1:12" ht="53.25">
      <c r="A201" s="359"/>
      <c r="B201" s="301"/>
      <c r="C201" s="302"/>
      <c r="D201" s="201" t="s">
        <v>306</v>
      </c>
      <c r="E201" s="181" t="s">
        <v>314</v>
      </c>
      <c r="F201" s="58">
        <f>G201</f>
        <v>50</v>
      </c>
      <c r="G201" s="58">
        <v>50</v>
      </c>
      <c r="H201" s="58">
        <v>0</v>
      </c>
      <c r="I201" s="60">
        <f t="shared" si="44"/>
        <v>35</v>
      </c>
      <c r="J201" s="60">
        <v>35</v>
      </c>
      <c r="K201" s="60">
        <v>0</v>
      </c>
      <c r="L201" s="58">
        <f t="shared" si="42"/>
        <v>70</v>
      </c>
    </row>
    <row r="202" spans="1:12" ht="60">
      <c r="A202" s="359"/>
      <c r="B202" s="301"/>
      <c r="C202" s="302"/>
      <c r="D202" s="201" t="s">
        <v>159</v>
      </c>
      <c r="E202" s="39" t="s">
        <v>173</v>
      </c>
      <c r="F202" s="58">
        <f t="shared" si="43"/>
        <v>500</v>
      </c>
      <c r="G202" s="58">
        <v>500</v>
      </c>
      <c r="H202" s="58">
        <v>0</v>
      </c>
      <c r="I202" s="60">
        <f t="shared" si="44"/>
        <v>0</v>
      </c>
      <c r="J202" s="60">
        <v>0</v>
      </c>
      <c r="K202" s="60">
        <v>0</v>
      </c>
      <c r="L202" s="58">
        <f t="shared" si="42"/>
        <v>0</v>
      </c>
    </row>
    <row r="203" spans="1:12" ht="48">
      <c r="A203" s="359"/>
      <c r="B203" s="301"/>
      <c r="C203" s="302"/>
      <c r="D203" s="201" t="s">
        <v>171</v>
      </c>
      <c r="E203" s="148" t="s">
        <v>298</v>
      </c>
      <c r="F203" s="58">
        <f>H203+G203</f>
        <v>10000</v>
      </c>
      <c r="G203" s="58">
        <v>0</v>
      </c>
      <c r="H203" s="58">
        <v>10000</v>
      </c>
      <c r="I203" s="60">
        <f t="shared" si="44"/>
        <v>0</v>
      </c>
      <c r="J203" s="60">
        <v>0</v>
      </c>
      <c r="K203" s="60">
        <v>0</v>
      </c>
      <c r="L203" s="58">
        <f t="shared" si="42"/>
        <v>0</v>
      </c>
    </row>
    <row r="204" spans="1:12" ht="51">
      <c r="A204" s="359"/>
      <c r="B204" s="301"/>
      <c r="C204" s="62" t="s">
        <v>63</v>
      </c>
      <c r="D204" s="62"/>
      <c r="E204" s="18" t="s">
        <v>254</v>
      </c>
      <c r="F204" s="63">
        <f t="shared" si="43"/>
        <v>138524.62</v>
      </c>
      <c r="G204" s="63">
        <f>G205+G206+G207+G208+G209+G211+G212+G210</f>
        <v>138524.62</v>
      </c>
      <c r="H204" s="63">
        <f>SUM(H205:H212)</f>
        <v>0</v>
      </c>
      <c r="I204" s="64">
        <f t="shared" si="44"/>
        <v>123440.08000000002</v>
      </c>
      <c r="J204" s="64">
        <f>J205+J206+J207+J208+J209+J211+J212+J210</f>
        <v>123440.08000000002</v>
      </c>
      <c r="K204" s="64">
        <f>SUM(K205:K212)</f>
        <v>0</v>
      </c>
      <c r="L204" s="63">
        <f>IFERROR(I204*100/F204,"0")</f>
        <v>89.110571102811917</v>
      </c>
    </row>
    <row r="205" spans="1:12" ht="36">
      <c r="A205" s="359"/>
      <c r="B205" s="301"/>
      <c r="C205" s="302"/>
      <c r="D205" s="201" t="s">
        <v>165</v>
      </c>
      <c r="E205" s="39" t="s">
        <v>181</v>
      </c>
      <c r="F205" s="58">
        <f t="shared" si="43"/>
        <v>4600</v>
      </c>
      <c r="G205" s="58">
        <v>4600</v>
      </c>
      <c r="H205" s="58">
        <v>0</v>
      </c>
      <c r="I205" s="60">
        <f t="shared" si="44"/>
        <v>3996.35</v>
      </c>
      <c r="J205" s="60">
        <v>3996.35</v>
      </c>
      <c r="K205" s="60">
        <v>0</v>
      </c>
      <c r="L205" s="58">
        <f t="shared" si="42"/>
        <v>86.877173913043478</v>
      </c>
    </row>
    <row r="206" spans="1:12" ht="36">
      <c r="A206" s="359"/>
      <c r="B206" s="301"/>
      <c r="C206" s="302"/>
      <c r="D206" s="201" t="s">
        <v>155</v>
      </c>
      <c r="E206" s="34" t="s">
        <v>236</v>
      </c>
      <c r="F206" s="58">
        <f t="shared" si="43"/>
        <v>81136.990000000005</v>
      </c>
      <c r="G206" s="58">
        <v>81136.990000000005</v>
      </c>
      <c r="H206" s="58">
        <v>0</v>
      </c>
      <c r="I206" s="60">
        <f t="shared" si="44"/>
        <v>79157.039999999994</v>
      </c>
      <c r="J206" s="60">
        <v>79157.039999999994</v>
      </c>
      <c r="K206" s="60">
        <v>0</v>
      </c>
      <c r="L206" s="58">
        <f t="shared" si="42"/>
        <v>97.559744328696425</v>
      </c>
    </row>
    <row r="207" spans="1:12" ht="36">
      <c r="A207" s="359"/>
      <c r="B207" s="301"/>
      <c r="C207" s="302"/>
      <c r="D207" s="201" t="s">
        <v>156</v>
      </c>
      <c r="E207" s="34" t="s">
        <v>160</v>
      </c>
      <c r="F207" s="58">
        <f t="shared" si="43"/>
        <v>6687.63</v>
      </c>
      <c r="G207" s="58">
        <v>6687.63</v>
      </c>
      <c r="H207" s="58">
        <v>0</v>
      </c>
      <c r="I207" s="60">
        <f t="shared" si="44"/>
        <v>6687.63</v>
      </c>
      <c r="J207" s="60">
        <v>6687.63</v>
      </c>
      <c r="K207" s="60">
        <v>0</v>
      </c>
      <c r="L207" s="58">
        <f t="shared" si="42"/>
        <v>100</v>
      </c>
    </row>
    <row r="208" spans="1:12" ht="36">
      <c r="A208" s="359"/>
      <c r="B208" s="301"/>
      <c r="C208" s="302"/>
      <c r="D208" s="201" t="s">
        <v>141</v>
      </c>
      <c r="E208" s="34" t="s">
        <v>142</v>
      </c>
      <c r="F208" s="58">
        <f t="shared" si="43"/>
        <v>13500</v>
      </c>
      <c r="G208" s="58">
        <v>13500</v>
      </c>
      <c r="H208" s="58">
        <v>0</v>
      </c>
      <c r="I208" s="60">
        <f t="shared" si="44"/>
        <v>13135.63</v>
      </c>
      <c r="J208" s="60">
        <v>13135.63</v>
      </c>
      <c r="K208" s="60">
        <v>0</v>
      </c>
      <c r="L208" s="58">
        <f t="shared" si="42"/>
        <v>97.30096296296297</v>
      </c>
    </row>
    <row r="209" spans="1:12" ht="24">
      <c r="A209" s="359"/>
      <c r="B209" s="301"/>
      <c r="C209" s="302"/>
      <c r="D209" s="201" t="s">
        <v>143</v>
      </c>
      <c r="E209" s="34" t="s">
        <v>144</v>
      </c>
      <c r="F209" s="58">
        <f t="shared" si="43"/>
        <v>2100</v>
      </c>
      <c r="G209" s="58">
        <v>2100</v>
      </c>
      <c r="H209" s="58">
        <v>0</v>
      </c>
      <c r="I209" s="60">
        <f t="shared" si="44"/>
        <v>1720.24</v>
      </c>
      <c r="J209" s="60">
        <v>1720.24</v>
      </c>
      <c r="K209" s="60">
        <v>0</v>
      </c>
      <c r="L209" s="58">
        <f t="shared" si="42"/>
        <v>81.916190476190479</v>
      </c>
    </row>
    <row r="210" spans="1:12" ht="24">
      <c r="A210" s="359"/>
      <c r="B210" s="301"/>
      <c r="C210" s="302"/>
      <c r="D210" s="76" t="s">
        <v>145</v>
      </c>
      <c r="E210" s="37" t="s">
        <v>146</v>
      </c>
      <c r="F210" s="58">
        <f t="shared" si="43"/>
        <v>0</v>
      </c>
      <c r="G210" s="58">
        <v>0</v>
      </c>
      <c r="H210" s="58">
        <v>0</v>
      </c>
      <c r="I210" s="58">
        <f t="shared" si="44"/>
        <v>0</v>
      </c>
      <c r="J210" s="58">
        <v>0</v>
      </c>
      <c r="K210" s="58">
        <v>0</v>
      </c>
      <c r="L210" s="58" t="str">
        <f t="shared" si="42"/>
        <v>0</v>
      </c>
    </row>
    <row r="211" spans="1:12" ht="24">
      <c r="A211" s="359"/>
      <c r="B211" s="301"/>
      <c r="C211" s="302"/>
      <c r="D211" s="201" t="s">
        <v>147</v>
      </c>
      <c r="E211" s="36" t="s">
        <v>148</v>
      </c>
      <c r="F211" s="58">
        <f t="shared" si="43"/>
        <v>29000</v>
      </c>
      <c r="G211" s="58">
        <v>29000</v>
      </c>
      <c r="H211" s="58">
        <v>0</v>
      </c>
      <c r="I211" s="60">
        <f t="shared" si="44"/>
        <v>17243.189999999999</v>
      </c>
      <c r="J211" s="60">
        <v>17243.189999999999</v>
      </c>
      <c r="K211" s="60">
        <v>0</v>
      </c>
      <c r="L211" s="58">
        <f t="shared" si="42"/>
        <v>59.459275862068957</v>
      </c>
    </row>
    <row r="212" spans="1:12" ht="36">
      <c r="A212" s="359"/>
      <c r="B212" s="301"/>
      <c r="C212" s="302"/>
      <c r="D212" s="201" t="s">
        <v>167</v>
      </c>
      <c r="E212" s="39" t="s">
        <v>269</v>
      </c>
      <c r="F212" s="58">
        <f t="shared" si="43"/>
        <v>1500</v>
      </c>
      <c r="G212" s="58">
        <v>1500</v>
      </c>
      <c r="H212" s="58">
        <v>0</v>
      </c>
      <c r="I212" s="60">
        <f t="shared" si="44"/>
        <v>1500</v>
      </c>
      <c r="J212" s="60">
        <v>1500</v>
      </c>
      <c r="K212" s="60">
        <v>0</v>
      </c>
      <c r="L212" s="58">
        <f t="shared" si="42"/>
        <v>100</v>
      </c>
    </row>
    <row r="213" spans="1:12">
      <c r="A213" s="359"/>
      <c r="B213" s="301"/>
      <c r="C213" s="62" t="s">
        <v>123</v>
      </c>
      <c r="D213" s="62"/>
      <c r="E213" s="17" t="s">
        <v>124</v>
      </c>
      <c r="F213" s="63">
        <f t="shared" si="43"/>
        <v>46100</v>
      </c>
      <c r="G213" s="63">
        <f>G214</f>
        <v>46100</v>
      </c>
      <c r="H213" s="63">
        <v>0</v>
      </c>
      <c r="I213" s="64">
        <f t="shared" si="44"/>
        <v>46053.1</v>
      </c>
      <c r="J213" s="64">
        <f>J214</f>
        <v>46053.1</v>
      </c>
      <c r="K213" s="64">
        <v>0</v>
      </c>
      <c r="L213" s="63">
        <f t="shared" si="42"/>
        <v>99.898264642082424</v>
      </c>
    </row>
    <row r="214" spans="1:12">
      <c r="A214" s="359"/>
      <c r="B214" s="301"/>
      <c r="C214" s="201"/>
      <c r="D214" s="201" t="s">
        <v>139</v>
      </c>
      <c r="E214" s="36" t="s">
        <v>132</v>
      </c>
      <c r="F214" s="58">
        <f t="shared" si="43"/>
        <v>46100</v>
      </c>
      <c r="G214" s="58">
        <v>46100</v>
      </c>
      <c r="H214" s="58">
        <v>0</v>
      </c>
      <c r="I214" s="60">
        <f t="shared" si="44"/>
        <v>46053.1</v>
      </c>
      <c r="J214" s="60">
        <v>46053.1</v>
      </c>
      <c r="K214" s="60">
        <v>0</v>
      </c>
      <c r="L214" s="58">
        <f t="shared" si="42"/>
        <v>99.898264642082424</v>
      </c>
    </row>
    <row r="215" spans="1:12" ht="51">
      <c r="A215" s="359"/>
      <c r="B215" s="301"/>
      <c r="C215" s="62" t="s">
        <v>126</v>
      </c>
      <c r="D215" s="62"/>
      <c r="E215" s="17" t="s">
        <v>127</v>
      </c>
      <c r="F215" s="63">
        <f t="shared" si="43"/>
        <v>213930.98999999996</v>
      </c>
      <c r="G215" s="63">
        <f>G216+G217+G218+G219+G220+G222+G223+G221</f>
        <v>213930.98999999996</v>
      </c>
      <c r="H215" s="63">
        <v>0</v>
      </c>
      <c r="I215" s="64">
        <f t="shared" si="44"/>
        <v>173983.65</v>
      </c>
      <c r="J215" s="64">
        <f>J216+J217+J218+J219+J220+J222+J223+J221</f>
        <v>173983.65</v>
      </c>
      <c r="K215" s="64">
        <v>0</v>
      </c>
      <c r="L215" s="63">
        <f t="shared" si="42"/>
        <v>81.326997084433643</v>
      </c>
    </row>
    <row r="216" spans="1:12" ht="36">
      <c r="A216" s="359"/>
      <c r="B216" s="301"/>
      <c r="C216" s="322"/>
      <c r="D216" s="201" t="s">
        <v>165</v>
      </c>
      <c r="E216" s="39" t="s">
        <v>181</v>
      </c>
      <c r="F216" s="58">
        <f t="shared" si="43"/>
        <v>8000</v>
      </c>
      <c r="G216" s="58">
        <v>8000</v>
      </c>
      <c r="H216" s="58">
        <v>0</v>
      </c>
      <c r="I216" s="60">
        <f t="shared" si="44"/>
        <v>6603.64</v>
      </c>
      <c r="J216" s="60">
        <v>6603.64</v>
      </c>
      <c r="K216" s="60">
        <v>0</v>
      </c>
      <c r="L216" s="58">
        <f t="shared" si="42"/>
        <v>82.545500000000004</v>
      </c>
    </row>
    <row r="217" spans="1:12" ht="36">
      <c r="A217" s="359"/>
      <c r="B217" s="301"/>
      <c r="C217" s="323"/>
      <c r="D217" s="201" t="s">
        <v>155</v>
      </c>
      <c r="E217" s="34" t="s">
        <v>236</v>
      </c>
      <c r="F217" s="58">
        <f t="shared" si="43"/>
        <v>149000</v>
      </c>
      <c r="G217" s="58">
        <v>149000</v>
      </c>
      <c r="H217" s="58">
        <v>0</v>
      </c>
      <c r="I217" s="60">
        <f t="shared" si="44"/>
        <v>121807.61</v>
      </c>
      <c r="J217" s="60">
        <v>121807.61</v>
      </c>
      <c r="K217" s="60">
        <v>0</v>
      </c>
      <c r="L217" s="58">
        <f t="shared" si="42"/>
        <v>81.75007382550335</v>
      </c>
    </row>
    <row r="218" spans="1:12" ht="36">
      <c r="A218" s="359"/>
      <c r="B218" s="301"/>
      <c r="C218" s="323"/>
      <c r="D218" s="201" t="s">
        <v>156</v>
      </c>
      <c r="E218" s="34" t="s">
        <v>160</v>
      </c>
      <c r="F218" s="58">
        <f t="shared" si="43"/>
        <v>10240.99</v>
      </c>
      <c r="G218" s="58">
        <v>10240.99</v>
      </c>
      <c r="H218" s="58">
        <v>0</v>
      </c>
      <c r="I218" s="60">
        <f t="shared" si="44"/>
        <v>10240.99</v>
      </c>
      <c r="J218" s="60">
        <v>10240.99</v>
      </c>
      <c r="K218" s="60">
        <v>0</v>
      </c>
      <c r="L218" s="58">
        <f t="shared" si="42"/>
        <v>100</v>
      </c>
    </row>
    <row r="219" spans="1:12" ht="36">
      <c r="A219" s="359"/>
      <c r="B219" s="301"/>
      <c r="C219" s="323"/>
      <c r="D219" s="201" t="s">
        <v>141</v>
      </c>
      <c r="E219" s="34" t="s">
        <v>142</v>
      </c>
      <c r="F219" s="58">
        <f t="shared" si="43"/>
        <v>30431.919999999998</v>
      </c>
      <c r="G219" s="58">
        <v>30431.919999999998</v>
      </c>
      <c r="H219" s="58">
        <v>0</v>
      </c>
      <c r="I219" s="60">
        <f t="shared" si="44"/>
        <v>22482.07</v>
      </c>
      <c r="J219" s="60">
        <v>22482.07</v>
      </c>
      <c r="K219" s="60">
        <v>0</v>
      </c>
      <c r="L219" s="58">
        <f t="shared" si="42"/>
        <v>73.876607194025226</v>
      </c>
    </row>
    <row r="220" spans="1:12" ht="24">
      <c r="A220" s="359"/>
      <c r="B220" s="301"/>
      <c r="C220" s="323"/>
      <c r="D220" s="201" t="s">
        <v>143</v>
      </c>
      <c r="E220" s="34" t="s">
        <v>144</v>
      </c>
      <c r="F220" s="58">
        <f t="shared" si="43"/>
        <v>4000</v>
      </c>
      <c r="G220" s="58">
        <v>4000</v>
      </c>
      <c r="H220" s="58">
        <v>0</v>
      </c>
      <c r="I220" s="60">
        <f t="shared" si="44"/>
        <v>1186.3800000000001</v>
      </c>
      <c r="J220" s="60">
        <v>1186.3800000000001</v>
      </c>
      <c r="K220" s="60">
        <v>0</v>
      </c>
      <c r="L220" s="58">
        <f t="shared" si="42"/>
        <v>29.659500000000005</v>
      </c>
    </row>
    <row r="221" spans="1:12" ht="24">
      <c r="A221" s="359"/>
      <c r="B221" s="301"/>
      <c r="C221" s="323"/>
      <c r="D221" s="201" t="s">
        <v>145</v>
      </c>
      <c r="E221" s="36" t="s">
        <v>146</v>
      </c>
      <c r="F221" s="58">
        <f t="shared" si="43"/>
        <v>0</v>
      </c>
      <c r="G221" s="58">
        <v>0</v>
      </c>
      <c r="H221" s="58">
        <v>0</v>
      </c>
      <c r="I221" s="60">
        <f t="shared" si="44"/>
        <v>0</v>
      </c>
      <c r="J221" s="60">
        <v>0</v>
      </c>
      <c r="K221" s="60">
        <v>0</v>
      </c>
      <c r="L221" s="58" t="str">
        <f t="shared" si="42"/>
        <v>0</v>
      </c>
    </row>
    <row r="222" spans="1:12" ht="24">
      <c r="A222" s="359"/>
      <c r="B222" s="301"/>
      <c r="C222" s="323"/>
      <c r="D222" s="201" t="s">
        <v>147</v>
      </c>
      <c r="E222" s="36" t="s">
        <v>148</v>
      </c>
      <c r="F222" s="58">
        <f t="shared" si="43"/>
        <v>7000</v>
      </c>
      <c r="G222" s="58">
        <v>7000</v>
      </c>
      <c r="H222" s="58">
        <v>0</v>
      </c>
      <c r="I222" s="60">
        <f t="shared" si="44"/>
        <v>6404.88</v>
      </c>
      <c r="J222" s="60">
        <v>6404.88</v>
      </c>
      <c r="K222" s="60">
        <v>0</v>
      </c>
      <c r="L222" s="58">
        <f t="shared" si="42"/>
        <v>91.498285714285714</v>
      </c>
    </row>
    <row r="223" spans="1:12" ht="48">
      <c r="A223" s="359"/>
      <c r="B223" s="301"/>
      <c r="C223" s="324"/>
      <c r="D223" s="201" t="s">
        <v>167</v>
      </c>
      <c r="E223" s="39" t="s">
        <v>180</v>
      </c>
      <c r="F223" s="58">
        <f t="shared" si="43"/>
        <v>5258.08</v>
      </c>
      <c r="G223" s="58">
        <v>5258.08</v>
      </c>
      <c r="H223" s="58">
        <v>0</v>
      </c>
      <c r="I223" s="60">
        <f t="shared" si="44"/>
        <v>5258.08</v>
      </c>
      <c r="J223" s="60">
        <v>5258.08</v>
      </c>
      <c r="K223" s="60">
        <v>0</v>
      </c>
      <c r="L223" s="58">
        <v>0</v>
      </c>
    </row>
    <row r="224" spans="1:12">
      <c r="A224" s="359"/>
      <c r="B224" s="301"/>
      <c r="C224" s="62" t="s">
        <v>64</v>
      </c>
      <c r="D224" s="62"/>
      <c r="E224" s="18" t="s">
        <v>65</v>
      </c>
      <c r="F224" s="58">
        <f t="shared" si="43"/>
        <v>0</v>
      </c>
      <c r="G224" s="63">
        <f>G225+G227+G228+G229+G230+G232+G233+G234+G235+G236+G237+G238+G239+G240+G241+G231+G226</f>
        <v>0</v>
      </c>
      <c r="H224" s="63">
        <v>0</v>
      </c>
      <c r="I224" s="60">
        <f t="shared" si="44"/>
        <v>0</v>
      </c>
      <c r="J224" s="64">
        <f>J225+J227+J228+J229+J230+J232+J233+J234+J235+J236+J237+J238+J239+J240+J241+J231+J226</f>
        <v>0</v>
      </c>
      <c r="K224" s="64">
        <f>SUM(K225:K241)</f>
        <v>0</v>
      </c>
      <c r="L224" s="63" t="str">
        <f>IFERROR(I224*100/F224,"0")</f>
        <v>0</v>
      </c>
    </row>
    <row r="225" spans="1:12" ht="38.25">
      <c r="A225" s="359"/>
      <c r="B225" s="301"/>
      <c r="C225" s="302"/>
      <c r="D225" s="201" t="s">
        <v>165</v>
      </c>
      <c r="E225" s="85" t="s">
        <v>181</v>
      </c>
      <c r="F225" s="58">
        <f t="shared" si="43"/>
        <v>0</v>
      </c>
      <c r="G225" s="58">
        <v>0</v>
      </c>
      <c r="H225" s="58">
        <v>0</v>
      </c>
      <c r="I225" s="60">
        <f t="shared" si="44"/>
        <v>0</v>
      </c>
      <c r="J225" s="60">
        <v>0</v>
      </c>
      <c r="K225" s="60">
        <v>0</v>
      </c>
      <c r="L225" s="58" t="str">
        <f t="shared" si="42"/>
        <v>0</v>
      </c>
    </row>
    <row r="226" spans="1:12" ht="25.5">
      <c r="A226" s="359"/>
      <c r="B226" s="301"/>
      <c r="C226" s="302"/>
      <c r="D226" s="76" t="s">
        <v>196</v>
      </c>
      <c r="E226" s="98" t="s">
        <v>133</v>
      </c>
      <c r="F226" s="58">
        <f t="shared" si="43"/>
        <v>0</v>
      </c>
      <c r="G226" s="58">
        <v>0</v>
      </c>
      <c r="H226" s="58">
        <v>0</v>
      </c>
      <c r="I226" s="58">
        <f t="shared" si="44"/>
        <v>0</v>
      </c>
      <c r="J226" s="58">
        <v>0</v>
      </c>
      <c r="K226" s="58">
        <v>0</v>
      </c>
      <c r="L226" s="58" t="str">
        <f>IFERROR(J228*100/G228,IFERROR(K228*100/H228,"0"))</f>
        <v>0</v>
      </c>
    </row>
    <row r="227" spans="1:12" ht="38.25">
      <c r="A227" s="359"/>
      <c r="B227" s="301"/>
      <c r="C227" s="302"/>
      <c r="D227" s="76" t="s">
        <v>155</v>
      </c>
      <c r="E227" s="88" t="s">
        <v>236</v>
      </c>
      <c r="F227" s="58">
        <f t="shared" si="43"/>
        <v>0</v>
      </c>
      <c r="G227" s="58">
        <v>0</v>
      </c>
      <c r="H227" s="58">
        <v>0</v>
      </c>
      <c r="I227" s="58">
        <f t="shared" si="44"/>
        <v>0</v>
      </c>
      <c r="J227" s="58">
        <v>0</v>
      </c>
      <c r="K227" s="58">
        <v>0</v>
      </c>
      <c r="L227" s="58" t="str">
        <f t="shared" si="42"/>
        <v>0</v>
      </c>
    </row>
    <row r="228" spans="1:12" ht="38.25">
      <c r="A228" s="359"/>
      <c r="B228" s="301"/>
      <c r="C228" s="302"/>
      <c r="D228" s="201" t="s">
        <v>156</v>
      </c>
      <c r="E228" s="73" t="s">
        <v>160</v>
      </c>
      <c r="F228" s="58">
        <f t="shared" si="43"/>
        <v>0</v>
      </c>
      <c r="G228" s="58">
        <v>0</v>
      </c>
      <c r="H228" s="58">
        <v>0</v>
      </c>
      <c r="I228" s="60">
        <f t="shared" si="44"/>
        <v>0</v>
      </c>
      <c r="J228" s="60">
        <v>0</v>
      </c>
      <c r="K228" s="60">
        <v>0</v>
      </c>
      <c r="L228" s="58" t="str">
        <f t="shared" si="42"/>
        <v>0</v>
      </c>
    </row>
    <row r="229" spans="1:12" ht="38.25">
      <c r="A229" s="359"/>
      <c r="B229" s="301"/>
      <c r="C229" s="302"/>
      <c r="D229" s="201" t="s">
        <v>141</v>
      </c>
      <c r="E229" s="73" t="s">
        <v>142</v>
      </c>
      <c r="F229" s="58">
        <f t="shared" si="43"/>
        <v>0</v>
      </c>
      <c r="G229" s="58">
        <v>0</v>
      </c>
      <c r="H229" s="58">
        <v>0</v>
      </c>
      <c r="I229" s="60">
        <f t="shared" si="44"/>
        <v>0</v>
      </c>
      <c r="J229" s="60">
        <v>0</v>
      </c>
      <c r="K229" s="60">
        <v>0</v>
      </c>
      <c r="L229" s="58" t="str">
        <f t="shared" si="42"/>
        <v>0</v>
      </c>
    </row>
    <row r="230" spans="1:12" ht="25.5">
      <c r="A230" s="359"/>
      <c r="B230" s="301"/>
      <c r="C230" s="302"/>
      <c r="D230" s="201" t="s">
        <v>143</v>
      </c>
      <c r="E230" s="73" t="s">
        <v>144</v>
      </c>
      <c r="F230" s="58">
        <f t="shared" si="43"/>
        <v>0</v>
      </c>
      <c r="G230" s="58">
        <v>0</v>
      </c>
      <c r="H230" s="58">
        <v>0</v>
      </c>
      <c r="I230" s="60">
        <f t="shared" si="44"/>
        <v>0</v>
      </c>
      <c r="J230" s="60">
        <v>0</v>
      </c>
      <c r="K230" s="60">
        <v>0</v>
      </c>
      <c r="L230" s="58" t="str">
        <f t="shared" si="42"/>
        <v>0</v>
      </c>
    </row>
    <row r="231" spans="1:12" ht="25.5">
      <c r="A231" s="359"/>
      <c r="B231" s="301"/>
      <c r="C231" s="302"/>
      <c r="D231" s="201" t="s">
        <v>145</v>
      </c>
      <c r="E231" s="66" t="s">
        <v>146</v>
      </c>
      <c r="F231" s="58">
        <f t="shared" si="43"/>
        <v>0</v>
      </c>
      <c r="G231" s="58">
        <v>0</v>
      </c>
      <c r="H231" s="58">
        <v>0</v>
      </c>
      <c r="I231" s="60">
        <f t="shared" si="44"/>
        <v>0</v>
      </c>
      <c r="J231" s="60">
        <v>0</v>
      </c>
      <c r="K231" s="60">
        <v>0</v>
      </c>
      <c r="L231" s="58" t="str">
        <f t="shared" si="42"/>
        <v>0</v>
      </c>
    </row>
    <row r="232" spans="1:12" ht="25.5">
      <c r="A232" s="359"/>
      <c r="B232" s="301"/>
      <c r="C232" s="302"/>
      <c r="D232" s="201" t="s">
        <v>147</v>
      </c>
      <c r="E232" s="66" t="s">
        <v>148</v>
      </c>
      <c r="F232" s="58">
        <f t="shared" si="43"/>
        <v>0</v>
      </c>
      <c r="G232" s="58">
        <v>0</v>
      </c>
      <c r="H232" s="58">
        <v>0</v>
      </c>
      <c r="I232" s="60">
        <f t="shared" si="44"/>
        <v>0</v>
      </c>
      <c r="J232" s="60">
        <v>0</v>
      </c>
      <c r="K232" s="60">
        <v>0</v>
      </c>
      <c r="L232" s="58" t="str">
        <f t="shared" si="42"/>
        <v>0</v>
      </c>
    </row>
    <row r="233" spans="1:12" ht="38.25">
      <c r="A233" s="359"/>
      <c r="B233" s="301"/>
      <c r="C233" s="302"/>
      <c r="D233" s="201" t="s">
        <v>167</v>
      </c>
      <c r="E233" s="85" t="s">
        <v>258</v>
      </c>
      <c r="F233" s="58">
        <f t="shared" si="43"/>
        <v>0</v>
      </c>
      <c r="G233" s="58">
        <v>0</v>
      </c>
      <c r="H233" s="58">
        <v>0</v>
      </c>
      <c r="I233" s="60">
        <f t="shared" si="44"/>
        <v>0</v>
      </c>
      <c r="J233" s="60">
        <v>0</v>
      </c>
      <c r="K233" s="60">
        <v>0</v>
      </c>
      <c r="L233" s="58" t="str">
        <f t="shared" si="42"/>
        <v>0</v>
      </c>
    </row>
    <row r="234" spans="1:12">
      <c r="A234" s="359"/>
      <c r="B234" s="301"/>
      <c r="C234" s="302"/>
      <c r="D234" s="201" t="s">
        <v>153</v>
      </c>
      <c r="E234" s="73" t="s">
        <v>154</v>
      </c>
      <c r="F234" s="58">
        <f t="shared" si="43"/>
        <v>0</v>
      </c>
      <c r="G234" s="58">
        <v>0</v>
      </c>
      <c r="H234" s="58">
        <v>0</v>
      </c>
      <c r="I234" s="60">
        <f t="shared" si="44"/>
        <v>0</v>
      </c>
      <c r="J234" s="60">
        <v>0</v>
      </c>
      <c r="K234" s="60">
        <v>0</v>
      </c>
      <c r="L234" s="58" t="str">
        <f t="shared" si="42"/>
        <v>0</v>
      </c>
    </row>
    <row r="235" spans="1:12" ht="25.5">
      <c r="A235" s="359"/>
      <c r="B235" s="301"/>
      <c r="C235" s="302"/>
      <c r="D235" s="201" t="s">
        <v>168</v>
      </c>
      <c r="E235" s="73" t="s">
        <v>182</v>
      </c>
      <c r="F235" s="58">
        <f t="shared" si="43"/>
        <v>0</v>
      </c>
      <c r="G235" s="58">
        <v>0</v>
      </c>
      <c r="H235" s="58">
        <v>0</v>
      </c>
      <c r="I235" s="60">
        <f t="shared" si="44"/>
        <v>0</v>
      </c>
      <c r="J235" s="60">
        <v>0</v>
      </c>
      <c r="K235" s="60">
        <v>0</v>
      </c>
      <c r="L235" s="58" t="str">
        <f t="shared" si="42"/>
        <v>0</v>
      </c>
    </row>
    <row r="236" spans="1:12" ht="25.5">
      <c r="A236" s="359"/>
      <c r="B236" s="301"/>
      <c r="C236" s="302"/>
      <c r="D236" s="201" t="s">
        <v>169</v>
      </c>
      <c r="E236" s="73" t="s">
        <v>172</v>
      </c>
      <c r="F236" s="58">
        <f t="shared" si="43"/>
        <v>0</v>
      </c>
      <c r="G236" s="58">
        <v>0</v>
      </c>
      <c r="H236" s="58">
        <v>0</v>
      </c>
      <c r="I236" s="60">
        <f t="shared" si="44"/>
        <v>0</v>
      </c>
      <c r="J236" s="60">
        <v>0</v>
      </c>
      <c r="K236" s="60">
        <v>0</v>
      </c>
      <c r="L236" s="58" t="str">
        <f t="shared" si="42"/>
        <v>0</v>
      </c>
    </row>
    <row r="237" spans="1:12" ht="25.5">
      <c r="A237" s="359"/>
      <c r="B237" s="301"/>
      <c r="C237" s="302"/>
      <c r="D237" s="201" t="s">
        <v>137</v>
      </c>
      <c r="E237" s="73" t="s">
        <v>138</v>
      </c>
      <c r="F237" s="58">
        <f t="shared" si="43"/>
        <v>0</v>
      </c>
      <c r="G237" s="58">
        <v>0</v>
      </c>
      <c r="H237" s="58">
        <v>0</v>
      </c>
      <c r="I237" s="60">
        <f t="shared" si="44"/>
        <v>0</v>
      </c>
      <c r="J237" s="60">
        <v>0</v>
      </c>
      <c r="K237" s="60">
        <v>0</v>
      </c>
      <c r="L237" s="58" t="str">
        <f t="shared" si="42"/>
        <v>0</v>
      </c>
    </row>
    <row r="238" spans="1:12" ht="51">
      <c r="A238" s="359"/>
      <c r="B238" s="301"/>
      <c r="C238" s="302"/>
      <c r="D238" s="201" t="s">
        <v>170</v>
      </c>
      <c r="E238" s="93" t="s">
        <v>204</v>
      </c>
      <c r="F238" s="58">
        <f t="shared" si="43"/>
        <v>0</v>
      </c>
      <c r="G238" s="58">
        <v>0</v>
      </c>
      <c r="H238" s="58">
        <v>0</v>
      </c>
      <c r="I238" s="60">
        <f t="shared" si="44"/>
        <v>0</v>
      </c>
      <c r="J238" s="60">
        <v>0</v>
      </c>
      <c r="K238" s="60">
        <v>0</v>
      </c>
      <c r="L238" s="58" t="str">
        <f t="shared" si="42"/>
        <v>0</v>
      </c>
    </row>
    <row r="239" spans="1:12" ht="25.5">
      <c r="A239" s="359"/>
      <c r="B239" s="301"/>
      <c r="C239" s="302"/>
      <c r="D239" s="201" t="s">
        <v>157</v>
      </c>
      <c r="E239" s="73" t="s">
        <v>161</v>
      </c>
      <c r="F239" s="58">
        <f t="shared" si="43"/>
        <v>0</v>
      </c>
      <c r="G239" s="58">
        <v>0</v>
      </c>
      <c r="H239" s="58">
        <v>0</v>
      </c>
      <c r="I239" s="60">
        <f t="shared" si="44"/>
        <v>0</v>
      </c>
      <c r="J239" s="60">
        <v>0</v>
      </c>
      <c r="K239" s="60">
        <v>0</v>
      </c>
      <c r="L239" s="58" t="str">
        <f t="shared" si="42"/>
        <v>0</v>
      </c>
    </row>
    <row r="240" spans="1:12" ht="25.5">
      <c r="A240" s="359"/>
      <c r="B240" s="301"/>
      <c r="C240" s="302"/>
      <c r="D240" s="201" t="s">
        <v>139</v>
      </c>
      <c r="E240" s="73" t="s">
        <v>132</v>
      </c>
      <c r="F240" s="58">
        <f t="shared" si="43"/>
        <v>0</v>
      </c>
      <c r="G240" s="58">
        <v>0</v>
      </c>
      <c r="H240" s="58">
        <v>0</v>
      </c>
      <c r="I240" s="60">
        <f t="shared" si="44"/>
        <v>0</v>
      </c>
      <c r="J240" s="60">
        <v>0</v>
      </c>
      <c r="K240" s="60">
        <v>0</v>
      </c>
      <c r="L240" s="58" t="str">
        <f t="shared" si="42"/>
        <v>0</v>
      </c>
    </row>
    <row r="241" spans="1:12" ht="63.75">
      <c r="A241" s="359"/>
      <c r="B241" s="301"/>
      <c r="C241" s="302"/>
      <c r="D241" s="201" t="s">
        <v>159</v>
      </c>
      <c r="E241" s="85" t="s">
        <v>173</v>
      </c>
      <c r="F241" s="58">
        <f t="shared" si="43"/>
        <v>0</v>
      </c>
      <c r="G241" s="58">
        <v>0</v>
      </c>
      <c r="H241" s="58">
        <v>0</v>
      </c>
      <c r="I241" s="60">
        <f t="shared" si="44"/>
        <v>0</v>
      </c>
      <c r="J241" s="60">
        <v>0</v>
      </c>
      <c r="K241" s="60">
        <v>0</v>
      </c>
      <c r="L241" s="58" t="str">
        <f t="shared" si="42"/>
        <v>0</v>
      </c>
    </row>
    <row r="242" spans="1:12" ht="38.25">
      <c r="A242" s="359"/>
      <c r="B242" s="301"/>
      <c r="C242" s="62" t="s">
        <v>66</v>
      </c>
      <c r="D242" s="62"/>
      <c r="E242" s="18" t="s">
        <v>67</v>
      </c>
      <c r="F242" s="63">
        <f t="shared" si="43"/>
        <v>233400</v>
      </c>
      <c r="G242" s="63">
        <f>G243+G244</f>
        <v>233400</v>
      </c>
      <c r="H242" s="63">
        <f>SUM(H244:H244)</f>
        <v>0</v>
      </c>
      <c r="I242" s="64">
        <f t="shared" si="44"/>
        <v>230356.42</v>
      </c>
      <c r="J242" s="64">
        <f>J243+J244</f>
        <v>230356.42</v>
      </c>
      <c r="K242" s="64">
        <f>SUM(K244:K244)</f>
        <v>0</v>
      </c>
      <c r="L242" s="63">
        <f>IFERROR(I242*100/F242,"0")</f>
        <v>98.695981148243362</v>
      </c>
    </row>
    <row r="243" spans="1:12" ht="24">
      <c r="A243" s="359"/>
      <c r="B243" s="301"/>
      <c r="C243" s="322"/>
      <c r="D243" s="201" t="s">
        <v>137</v>
      </c>
      <c r="E243" s="34" t="s">
        <v>138</v>
      </c>
      <c r="F243" s="58">
        <f t="shared" si="43"/>
        <v>229700</v>
      </c>
      <c r="G243" s="58">
        <v>229700</v>
      </c>
      <c r="H243" s="58">
        <v>0</v>
      </c>
      <c r="I243" s="60">
        <f t="shared" si="44"/>
        <v>226682.92</v>
      </c>
      <c r="J243" s="60">
        <v>226682.92</v>
      </c>
      <c r="K243" s="60">
        <v>0</v>
      </c>
      <c r="L243" s="63">
        <f>IFERROR(I243*100/F243,"0")</f>
        <v>98.686512842838482</v>
      </c>
    </row>
    <row r="244" spans="1:12">
      <c r="A244" s="359"/>
      <c r="B244" s="301"/>
      <c r="C244" s="324"/>
      <c r="D244" s="201" t="s">
        <v>139</v>
      </c>
      <c r="E244" s="34" t="s">
        <v>132</v>
      </c>
      <c r="F244" s="58">
        <f t="shared" si="43"/>
        <v>3700</v>
      </c>
      <c r="G244" s="58">
        <v>3700</v>
      </c>
      <c r="H244" s="58">
        <v>0</v>
      </c>
      <c r="I244" s="60">
        <f t="shared" si="44"/>
        <v>3673.5</v>
      </c>
      <c r="J244" s="60">
        <v>3673.5</v>
      </c>
      <c r="K244" s="60">
        <v>0</v>
      </c>
      <c r="L244" s="58">
        <f t="shared" si="42"/>
        <v>99.28378378378379</v>
      </c>
    </row>
    <row r="245" spans="1:12" ht="38.25">
      <c r="A245" s="359"/>
      <c r="B245" s="301"/>
      <c r="C245" s="62" t="s">
        <v>68</v>
      </c>
      <c r="D245" s="62"/>
      <c r="E245" s="17" t="s">
        <v>302</v>
      </c>
      <c r="F245" s="63">
        <f t="shared" si="43"/>
        <v>21970</v>
      </c>
      <c r="G245" s="63">
        <f>G246</f>
        <v>21970</v>
      </c>
      <c r="H245" s="63">
        <f>SUM(H246)</f>
        <v>0</v>
      </c>
      <c r="I245" s="64">
        <f t="shared" si="44"/>
        <v>5172</v>
      </c>
      <c r="J245" s="64">
        <v>5172</v>
      </c>
      <c r="K245" s="64">
        <f>SUM(K246)</f>
        <v>0</v>
      </c>
      <c r="L245" s="63">
        <f>IFERROR(I245*100/F245,"0")</f>
        <v>23.541192535275375</v>
      </c>
    </row>
    <row r="246" spans="1:12" ht="24">
      <c r="A246" s="359"/>
      <c r="B246" s="301"/>
      <c r="C246" s="201"/>
      <c r="D246" s="201" t="s">
        <v>137</v>
      </c>
      <c r="E246" s="34" t="s">
        <v>138</v>
      </c>
      <c r="F246" s="58">
        <f t="shared" si="43"/>
        <v>21970</v>
      </c>
      <c r="G246" s="58">
        <v>21970</v>
      </c>
      <c r="H246" s="58">
        <v>0</v>
      </c>
      <c r="I246" s="60">
        <f t="shared" si="44"/>
        <v>5172</v>
      </c>
      <c r="J246" s="60">
        <v>5172</v>
      </c>
      <c r="K246" s="60">
        <v>0</v>
      </c>
      <c r="L246" s="58">
        <f t="shared" si="42"/>
        <v>23.541192535275375</v>
      </c>
    </row>
    <row r="247" spans="1:12" ht="242.25">
      <c r="A247" s="359"/>
      <c r="B247" s="301"/>
      <c r="C247" s="62" t="s">
        <v>207</v>
      </c>
      <c r="D247" s="201"/>
      <c r="E247" s="19" t="s">
        <v>208</v>
      </c>
      <c r="F247" s="58">
        <f>G247</f>
        <v>0</v>
      </c>
      <c r="G247" s="58">
        <f>G249+G251+G252+G253+G256+G248+G250+G255+G255</f>
        <v>0</v>
      </c>
      <c r="H247" s="58">
        <f>H249+H251+H251+H252+H253+H256</f>
        <v>0</v>
      </c>
      <c r="I247" s="60">
        <f>J247</f>
        <v>0</v>
      </c>
      <c r="J247" s="60">
        <f>J249+J251+J252+J253+J256</f>
        <v>0</v>
      </c>
      <c r="K247" s="60">
        <v>0</v>
      </c>
      <c r="L247" s="58">
        <v>0</v>
      </c>
    </row>
    <row r="248" spans="1:12">
      <c r="A248" s="359"/>
      <c r="B248" s="301"/>
      <c r="C248" s="62"/>
      <c r="D248" s="201" t="s">
        <v>165</v>
      </c>
      <c r="E248" s="20"/>
      <c r="F248" s="58">
        <f>G248</f>
        <v>0</v>
      </c>
      <c r="G248" s="58">
        <v>0</v>
      </c>
      <c r="H248" s="58"/>
      <c r="I248" s="60"/>
      <c r="J248" s="60"/>
      <c r="K248" s="60"/>
      <c r="L248" s="58"/>
    </row>
    <row r="249" spans="1:12" ht="38.25">
      <c r="A249" s="359"/>
      <c r="B249" s="301"/>
      <c r="C249" s="201"/>
      <c r="D249" s="201" t="s">
        <v>155</v>
      </c>
      <c r="E249" s="73" t="s">
        <v>197</v>
      </c>
      <c r="F249" s="58">
        <f>G249</f>
        <v>0</v>
      </c>
      <c r="G249" s="58">
        <v>0</v>
      </c>
      <c r="H249" s="58">
        <v>0</v>
      </c>
      <c r="I249" s="60">
        <f>J249</f>
        <v>0</v>
      </c>
      <c r="J249" s="60">
        <v>0</v>
      </c>
      <c r="K249" s="60">
        <v>0</v>
      </c>
      <c r="L249" s="58" t="e">
        <f>J249/G249*100</f>
        <v>#DIV/0!</v>
      </c>
    </row>
    <row r="250" spans="1:12">
      <c r="A250" s="359"/>
      <c r="B250" s="301"/>
      <c r="C250" s="201"/>
      <c r="D250" s="201" t="s">
        <v>156</v>
      </c>
      <c r="E250" s="99"/>
      <c r="F250" s="58">
        <f>G250</f>
        <v>0</v>
      </c>
      <c r="G250" s="58">
        <v>0</v>
      </c>
      <c r="H250" s="58"/>
      <c r="I250" s="60"/>
      <c r="J250" s="60"/>
      <c r="K250" s="60"/>
      <c r="L250" s="58"/>
    </row>
    <row r="251" spans="1:12" ht="38.25">
      <c r="A251" s="359"/>
      <c r="B251" s="301"/>
      <c r="C251" s="201"/>
      <c r="D251" s="201" t="s">
        <v>141</v>
      </c>
      <c r="E251" s="73" t="s">
        <v>142</v>
      </c>
      <c r="F251" s="58">
        <f t="shared" ref="F251:F270" si="45">G251</f>
        <v>0</v>
      </c>
      <c r="G251" s="58">
        <v>0</v>
      </c>
      <c r="H251" s="58">
        <v>0</v>
      </c>
      <c r="I251" s="60">
        <f t="shared" ref="I251:I270" si="46">J251</f>
        <v>0</v>
      </c>
      <c r="J251" s="60">
        <v>0</v>
      </c>
      <c r="K251" s="60">
        <v>0</v>
      </c>
      <c r="L251" s="58" t="e">
        <f t="shared" ref="L251:L266" si="47">J251/G251*100</f>
        <v>#DIV/0!</v>
      </c>
    </row>
    <row r="252" spans="1:12" ht="25.5">
      <c r="A252" s="359"/>
      <c r="B252" s="301"/>
      <c r="C252" s="201"/>
      <c r="D252" s="201" t="s">
        <v>143</v>
      </c>
      <c r="E252" s="73" t="s">
        <v>144</v>
      </c>
      <c r="F252" s="58">
        <f t="shared" si="45"/>
        <v>0</v>
      </c>
      <c r="G252" s="58">
        <v>0</v>
      </c>
      <c r="H252" s="58">
        <v>0</v>
      </c>
      <c r="I252" s="60">
        <f t="shared" si="46"/>
        <v>0</v>
      </c>
      <c r="J252" s="60">
        <v>0</v>
      </c>
      <c r="K252" s="60">
        <v>0</v>
      </c>
      <c r="L252" s="58">
        <v>0</v>
      </c>
    </row>
    <row r="253" spans="1:12" ht="25.5">
      <c r="A253" s="359"/>
      <c r="B253" s="301"/>
      <c r="C253" s="201"/>
      <c r="D253" s="201" t="s">
        <v>147</v>
      </c>
      <c r="E253" s="66" t="s">
        <v>148</v>
      </c>
      <c r="F253" s="58">
        <f t="shared" si="45"/>
        <v>0</v>
      </c>
      <c r="G253" s="58">
        <v>0</v>
      </c>
      <c r="H253" s="58">
        <v>0</v>
      </c>
      <c r="I253" s="60">
        <f t="shared" si="46"/>
        <v>0</v>
      </c>
      <c r="J253" s="60">
        <v>0</v>
      </c>
      <c r="K253" s="60">
        <v>0</v>
      </c>
      <c r="L253" s="58" t="e">
        <f t="shared" si="47"/>
        <v>#DIV/0!</v>
      </c>
    </row>
    <row r="254" spans="1:12" ht="51">
      <c r="A254" s="359"/>
      <c r="B254" s="301"/>
      <c r="C254" s="201"/>
      <c r="D254" s="201" t="s">
        <v>167</v>
      </c>
      <c r="E254" s="85" t="s">
        <v>180</v>
      </c>
      <c r="F254" s="58">
        <f t="shared" si="45"/>
        <v>0</v>
      </c>
      <c r="G254" s="58">
        <v>0</v>
      </c>
      <c r="H254" s="58"/>
      <c r="I254" s="60"/>
      <c r="J254" s="60"/>
      <c r="K254" s="60"/>
      <c r="L254" s="58"/>
    </row>
    <row r="255" spans="1:12">
      <c r="A255" s="359"/>
      <c r="B255" s="301"/>
      <c r="C255" s="201"/>
      <c r="D255" s="201" t="s">
        <v>153</v>
      </c>
      <c r="E255" s="100"/>
      <c r="F255" s="58">
        <f t="shared" si="45"/>
        <v>0</v>
      </c>
      <c r="G255" s="58">
        <v>0</v>
      </c>
      <c r="H255" s="58"/>
      <c r="I255" s="60"/>
      <c r="J255" s="60"/>
      <c r="K255" s="60"/>
      <c r="L255" s="58"/>
    </row>
    <row r="256" spans="1:12">
      <c r="A256" s="359"/>
      <c r="B256" s="301"/>
      <c r="C256" s="201"/>
      <c r="D256" s="201" t="s">
        <v>137</v>
      </c>
      <c r="E256" s="101"/>
      <c r="F256" s="58">
        <f t="shared" si="45"/>
        <v>0</v>
      </c>
      <c r="G256" s="58">
        <v>0</v>
      </c>
      <c r="H256" s="58">
        <v>0</v>
      </c>
      <c r="I256" s="60">
        <f t="shared" si="46"/>
        <v>0</v>
      </c>
      <c r="J256" s="60">
        <v>0</v>
      </c>
      <c r="K256" s="60">
        <v>0</v>
      </c>
      <c r="L256" s="58" t="e">
        <f t="shared" si="47"/>
        <v>#DIV/0!</v>
      </c>
    </row>
    <row r="257" spans="1:12" ht="280.5">
      <c r="A257" s="359"/>
      <c r="B257" s="301"/>
      <c r="C257" s="62" t="s">
        <v>209</v>
      </c>
      <c r="D257" s="62"/>
      <c r="E257" s="18" t="s">
        <v>237</v>
      </c>
      <c r="F257" s="63">
        <f>G257+H257</f>
        <v>305000</v>
      </c>
      <c r="G257" s="63">
        <f>G258+G260+G261+G263+G264+G265+G266+G259+G262</f>
        <v>257000</v>
      </c>
      <c r="H257" s="63">
        <f>H267</f>
        <v>48000</v>
      </c>
      <c r="I257" s="64">
        <f>J257+K257</f>
        <v>263443.55</v>
      </c>
      <c r="J257" s="64">
        <f>J258+J260+J261+J263+J264+J265+J266+J262</f>
        <v>234718.66</v>
      </c>
      <c r="K257" s="64">
        <f>K258+K260+K261+K263+K264+K265+K266+K262+K267</f>
        <v>28724.89</v>
      </c>
      <c r="L257" s="63">
        <f>I257/F257*100</f>
        <v>86.374934426229501</v>
      </c>
    </row>
    <row r="258" spans="1:12" ht="36">
      <c r="A258" s="359"/>
      <c r="B258" s="301"/>
      <c r="C258" s="333"/>
      <c r="D258" s="201" t="s">
        <v>155</v>
      </c>
      <c r="E258" s="34" t="s">
        <v>236</v>
      </c>
      <c r="F258" s="58">
        <f t="shared" si="45"/>
        <v>168000</v>
      </c>
      <c r="G258" s="58">
        <v>168000</v>
      </c>
      <c r="H258" s="58">
        <v>0</v>
      </c>
      <c r="I258" s="60">
        <f t="shared" si="46"/>
        <v>168000</v>
      </c>
      <c r="J258" s="60">
        <v>168000</v>
      </c>
      <c r="K258" s="60">
        <v>0</v>
      </c>
      <c r="L258" s="58">
        <f t="shared" si="47"/>
        <v>100</v>
      </c>
    </row>
    <row r="259" spans="1:12" ht="36">
      <c r="A259" s="359"/>
      <c r="B259" s="301"/>
      <c r="C259" s="333"/>
      <c r="D259" s="201" t="s">
        <v>156</v>
      </c>
      <c r="E259" s="34" t="s">
        <v>160</v>
      </c>
      <c r="F259" s="58">
        <f t="shared" si="45"/>
        <v>0</v>
      </c>
      <c r="G259" s="58">
        <v>0</v>
      </c>
      <c r="H259" s="58">
        <v>0</v>
      </c>
      <c r="I259" s="60">
        <v>0</v>
      </c>
      <c r="J259" s="60">
        <v>0</v>
      </c>
      <c r="K259" s="60">
        <v>0</v>
      </c>
      <c r="L259" s="58" t="e">
        <f t="shared" si="47"/>
        <v>#DIV/0!</v>
      </c>
    </row>
    <row r="260" spans="1:12" ht="36">
      <c r="A260" s="359"/>
      <c r="B260" s="301"/>
      <c r="C260" s="333"/>
      <c r="D260" s="201" t="s">
        <v>141</v>
      </c>
      <c r="E260" s="34" t="s">
        <v>142</v>
      </c>
      <c r="F260" s="58">
        <f t="shared" si="45"/>
        <v>18000</v>
      </c>
      <c r="G260" s="58">
        <v>18000</v>
      </c>
      <c r="H260" s="58">
        <v>0</v>
      </c>
      <c r="I260" s="60">
        <f t="shared" si="46"/>
        <v>18000</v>
      </c>
      <c r="J260" s="60">
        <v>18000</v>
      </c>
      <c r="K260" s="60">
        <v>0</v>
      </c>
      <c r="L260" s="58">
        <f t="shared" si="47"/>
        <v>100</v>
      </c>
    </row>
    <row r="261" spans="1:12" ht="24">
      <c r="A261" s="359"/>
      <c r="B261" s="301"/>
      <c r="C261" s="333"/>
      <c r="D261" s="201" t="s">
        <v>143</v>
      </c>
      <c r="E261" s="34" t="s">
        <v>144</v>
      </c>
      <c r="F261" s="58">
        <f t="shared" si="45"/>
        <v>2000</v>
      </c>
      <c r="G261" s="58">
        <v>2000</v>
      </c>
      <c r="H261" s="58">
        <v>0</v>
      </c>
      <c r="I261" s="60">
        <f t="shared" si="46"/>
        <v>2000</v>
      </c>
      <c r="J261" s="60">
        <v>2000</v>
      </c>
      <c r="K261" s="60">
        <v>0</v>
      </c>
      <c r="L261" s="58">
        <f t="shared" si="47"/>
        <v>100</v>
      </c>
    </row>
    <row r="262" spans="1:12" ht="24">
      <c r="A262" s="359"/>
      <c r="B262" s="301"/>
      <c r="C262" s="333"/>
      <c r="D262" s="76" t="s">
        <v>145</v>
      </c>
      <c r="E262" s="37" t="s">
        <v>146</v>
      </c>
      <c r="F262" s="58">
        <v>10000</v>
      </c>
      <c r="G262" s="58">
        <v>10000</v>
      </c>
      <c r="H262" s="58">
        <v>0</v>
      </c>
      <c r="I262" s="60">
        <f t="shared" si="46"/>
        <v>1514.5</v>
      </c>
      <c r="J262" s="58">
        <v>1514.5</v>
      </c>
      <c r="K262" s="58">
        <v>0</v>
      </c>
      <c r="L262" s="58">
        <f t="shared" si="47"/>
        <v>15.145</v>
      </c>
    </row>
    <row r="263" spans="1:12" ht="24">
      <c r="A263" s="359"/>
      <c r="B263" s="301"/>
      <c r="C263" s="333"/>
      <c r="D263" s="76" t="s">
        <v>147</v>
      </c>
      <c r="E263" s="32" t="s">
        <v>148</v>
      </c>
      <c r="F263" s="58">
        <v>31000</v>
      </c>
      <c r="G263" s="58">
        <v>31000</v>
      </c>
      <c r="H263" s="58">
        <v>0</v>
      </c>
      <c r="I263" s="58">
        <f t="shared" si="46"/>
        <v>31000</v>
      </c>
      <c r="J263" s="58">
        <v>31000</v>
      </c>
      <c r="K263" s="58">
        <v>0</v>
      </c>
      <c r="L263" s="58">
        <f t="shared" si="47"/>
        <v>100</v>
      </c>
    </row>
    <row r="264" spans="1:12" ht="36">
      <c r="A264" s="359"/>
      <c r="B264" s="301"/>
      <c r="C264" s="333"/>
      <c r="D264" s="201" t="s">
        <v>167</v>
      </c>
      <c r="E264" s="39" t="s">
        <v>272</v>
      </c>
      <c r="F264" s="58">
        <f t="shared" si="45"/>
        <v>20000</v>
      </c>
      <c r="G264" s="58">
        <v>20000</v>
      </c>
      <c r="H264" s="58">
        <v>0</v>
      </c>
      <c r="I264" s="60">
        <f t="shared" si="46"/>
        <v>7171.96</v>
      </c>
      <c r="J264" s="60">
        <v>7171.96</v>
      </c>
      <c r="K264" s="60">
        <v>0</v>
      </c>
      <c r="L264" s="58">
        <f t="shared" si="47"/>
        <v>35.8598</v>
      </c>
    </row>
    <row r="265" spans="1:12">
      <c r="A265" s="359"/>
      <c r="B265" s="301"/>
      <c r="C265" s="333"/>
      <c r="D265" s="201" t="s">
        <v>153</v>
      </c>
      <c r="E265" s="34" t="s">
        <v>154</v>
      </c>
      <c r="F265" s="58">
        <v>4000</v>
      </c>
      <c r="G265" s="58">
        <v>4000</v>
      </c>
      <c r="H265" s="58">
        <v>0</v>
      </c>
      <c r="I265" s="60">
        <f t="shared" si="46"/>
        <v>4000</v>
      </c>
      <c r="J265" s="60">
        <v>4000</v>
      </c>
      <c r="K265" s="60">
        <v>0</v>
      </c>
      <c r="L265" s="58">
        <f t="shared" si="47"/>
        <v>100</v>
      </c>
    </row>
    <row r="266" spans="1:12" ht="24">
      <c r="A266" s="359"/>
      <c r="B266" s="301"/>
      <c r="C266" s="333"/>
      <c r="D266" s="201" t="s">
        <v>137</v>
      </c>
      <c r="E266" s="34" t="s">
        <v>138</v>
      </c>
      <c r="F266" s="58">
        <v>4000</v>
      </c>
      <c r="G266" s="58">
        <v>4000</v>
      </c>
      <c r="H266" s="58">
        <v>0</v>
      </c>
      <c r="I266" s="60">
        <f t="shared" si="46"/>
        <v>3032.2</v>
      </c>
      <c r="J266" s="60">
        <v>3032.2</v>
      </c>
      <c r="K266" s="60">
        <v>0</v>
      </c>
      <c r="L266" s="58">
        <f t="shared" si="47"/>
        <v>75.805000000000007</v>
      </c>
    </row>
    <row r="267" spans="1:12" ht="48">
      <c r="A267" s="359"/>
      <c r="B267" s="301"/>
      <c r="C267" s="358"/>
      <c r="D267" s="76" t="s">
        <v>171</v>
      </c>
      <c r="E267" s="37" t="s">
        <v>297</v>
      </c>
      <c r="F267" s="58">
        <f>H267</f>
        <v>48000</v>
      </c>
      <c r="G267" s="58">
        <v>0</v>
      </c>
      <c r="H267" s="58">
        <v>48000</v>
      </c>
      <c r="I267" s="58">
        <v>0</v>
      </c>
      <c r="J267" s="58">
        <v>0</v>
      </c>
      <c r="K267" s="58">
        <v>28724.89</v>
      </c>
      <c r="L267" s="58">
        <f>JK267/H267*100</f>
        <v>0</v>
      </c>
    </row>
    <row r="268" spans="1:12" ht="25.5">
      <c r="A268" s="359"/>
      <c r="B268" s="301"/>
      <c r="C268" s="62" t="s">
        <v>69</v>
      </c>
      <c r="D268" s="62"/>
      <c r="E268" s="18" t="s">
        <v>109</v>
      </c>
      <c r="F268" s="58">
        <f t="shared" si="45"/>
        <v>0</v>
      </c>
      <c r="G268" s="63">
        <f>G269+G270</f>
        <v>0</v>
      </c>
      <c r="H268" s="63">
        <f>SUM(H270:H270)</f>
        <v>0</v>
      </c>
      <c r="I268" s="60">
        <f t="shared" si="46"/>
        <v>0</v>
      </c>
      <c r="J268" s="64">
        <f>J269+J270</f>
        <v>0</v>
      </c>
      <c r="K268" s="64">
        <f>SUM(K270:K270)</f>
        <v>0</v>
      </c>
      <c r="L268" s="63" t="str">
        <f>IFERROR(I268*100/F268,"0")</f>
        <v>0</v>
      </c>
    </row>
    <row r="269" spans="1:12" ht="38.25">
      <c r="A269" s="359"/>
      <c r="B269" s="301"/>
      <c r="C269" s="357"/>
      <c r="D269" s="188" t="s">
        <v>183</v>
      </c>
      <c r="E269" s="93" t="s">
        <v>184</v>
      </c>
      <c r="F269" s="58">
        <f t="shared" si="45"/>
        <v>0</v>
      </c>
      <c r="G269" s="58">
        <v>0</v>
      </c>
      <c r="H269" s="58">
        <v>0</v>
      </c>
      <c r="I269" s="60">
        <f t="shared" si="46"/>
        <v>0</v>
      </c>
      <c r="J269" s="60">
        <v>0</v>
      </c>
      <c r="K269" s="60">
        <v>0</v>
      </c>
      <c r="L269" s="63" t="str">
        <f>IFERROR(I269*100/F269,"0")</f>
        <v>0</v>
      </c>
    </row>
    <row r="270" spans="1:12" ht="25.5">
      <c r="A270" s="359"/>
      <c r="B270" s="360"/>
      <c r="C270" s="358"/>
      <c r="D270" s="188" t="s">
        <v>145</v>
      </c>
      <c r="E270" s="66" t="s">
        <v>146</v>
      </c>
      <c r="F270" s="58">
        <f t="shared" si="45"/>
        <v>0</v>
      </c>
      <c r="G270" s="58">
        <v>0</v>
      </c>
      <c r="H270" s="58">
        <v>0</v>
      </c>
      <c r="I270" s="60">
        <f t="shared" si="46"/>
        <v>0</v>
      </c>
      <c r="J270" s="60">
        <v>0</v>
      </c>
      <c r="K270" s="60">
        <v>0</v>
      </c>
      <c r="L270" s="58" t="str">
        <f t="shared" si="42"/>
        <v>0</v>
      </c>
    </row>
    <row r="271" spans="1:12">
      <c r="A271" s="369"/>
      <c r="B271" s="370"/>
      <c r="C271" s="357" t="s">
        <v>315</v>
      </c>
      <c r="D271" s="322"/>
      <c r="E271" s="367" t="s">
        <v>316</v>
      </c>
      <c r="F271" s="363">
        <f>G271</f>
        <v>38666.080000000002</v>
      </c>
      <c r="G271" s="363">
        <f>G273</f>
        <v>38666.080000000002</v>
      </c>
      <c r="H271" s="363">
        <v>0</v>
      </c>
      <c r="I271" s="365">
        <f>J271</f>
        <v>38666.080000000002</v>
      </c>
      <c r="J271" s="365">
        <f>J273</f>
        <v>38666.080000000002</v>
      </c>
      <c r="K271" s="365">
        <v>0</v>
      </c>
      <c r="L271" s="363">
        <f>J271/F271*100</f>
        <v>100</v>
      </c>
    </row>
    <row r="272" spans="1:12">
      <c r="A272" s="371"/>
      <c r="B272" s="372"/>
      <c r="C272" s="358"/>
      <c r="D272" s="324"/>
      <c r="E272" s="368"/>
      <c r="F272" s="364"/>
      <c r="G272" s="364"/>
      <c r="H272" s="364"/>
      <c r="I272" s="366"/>
      <c r="J272" s="366"/>
      <c r="K272" s="366"/>
      <c r="L272" s="364"/>
    </row>
    <row r="273" spans="1:12">
      <c r="A273" s="371"/>
      <c r="B273" s="372"/>
      <c r="C273" s="182"/>
      <c r="D273" s="322" t="s">
        <v>196</v>
      </c>
      <c r="E273" s="361" t="s">
        <v>317</v>
      </c>
      <c r="F273" s="363">
        <f>G273</f>
        <v>38666.080000000002</v>
      </c>
      <c r="G273" s="363">
        <v>38666.080000000002</v>
      </c>
      <c r="H273" s="363">
        <v>0</v>
      </c>
      <c r="I273" s="365">
        <f>J273</f>
        <v>38666.080000000002</v>
      </c>
      <c r="J273" s="365">
        <v>38666.080000000002</v>
      </c>
      <c r="K273" s="365">
        <v>0</v>
      </c>
      <c r="L273" s="363">
        <f>J273/F273*100</f>
        <v>100</v>
      </c>
    </row>
    <row r="274" spans="1:12">
      <c r="A274" s="371"/>
      <c r="B274" s="372"/>
      <c r="C274" s="183"/>
      <c r="D274" s="324"/>
      <c r="E274" s="362"/>
      <c r="F274" s="364"/>
      <c r="G274" s="364"/>
      <c r="H274" s="364"/>
      <c r="I274" s="366"/>
      <c r="J274" s="366"/>
      <c r="K274" s="366"/>
      <c r="L274" s="364"/>
    </row>
    <row r="275" spans="1:12">
      <c r="A275" s="371"/>
      <c r="B275" s="372"/>
      <c r="C275" s="182"/>
      <c r="D275" s="322"/>
      <c r="E275" s="361" t="s">
        <v>318</v>
      </c>
      <c r="F275" s="363">
        <f>G275</f>
        <v>600</v>
      </c>
      <c r="G275" s="363">
        <f>G277</f>
        <v>600</v>
      </c>
      <c r="H275" s="363">
        <v>0</v>
      </c>
      <c r="I275" s="365">
        <f>J275</f>
        <v>600</v>
      </c>
      <c r="J275" s="365">
        <f>J277</f>
        <v>600</v>
      </c>
      <c r="K275" s="365">
        <v>0</v>
      </c>
      <c r="L275" s="363">
        <f>J275/F275*100</f>
        <v>100</v>
      </c>
    </row>
    <row r="276" spans="1:12">
      <c r="A276" s="371"/>
      <c r="B276" s="372"/>
      <c r="C276" s="184" t="s">
        <v>69</v>
      </c>
      <c r="D276" s="324"/>
      <c r="E276" s="362"/>
      <c r="F276" s="364"/>
      <c r="G276" s="364"/>
      <c r="H276" s="364"/>
      <c r="I276" s="366"/>
      <c r="J276" s="366"/>
      <c r="K276" s="366"/>
      <c r="L276" s="364"/>
    </row>
    <row r="277" spans="1:12" ht="24">
      <c r="A277" s="373"/>
      <c r="B277" s="374"/>
      <c r="C277" s="184"/>
      <c r="D277" s="188" t="s">
        <v>145</v>
      </c>
      <c r="E277" s="36" t="s">
        <v>146</v>
      </c>
      <c r="F277" s="186">
        <f>G277</f>
        <v>600</v>
      </c>
      <c r="G277" s="186">
        <v>600</v>
      </c>
      <c r="H277" s="186">
        <v>0</v>
      </c>
      <c r="I277" s="185">
        <f>J277</f>
        <v>600</v>
      </c>
      <c r="J277" s="185">
        <v>600</v>
      </c>
      <c r="K277" s="185">
        <v>0</v>
      </c>
      <c r="L277" s="186">
        <f>J277/F277*100</f>
        <v>100</v>
      </c>
    </row>
    <row r="278" spans="1:12" ht="25.5">
      <c r="A278" s="200" t="s">
        <v>55</v>
      </c>
      <c r="B278" s="200" t="s">
        <v>71</v>
      </c>
      <c r="C278" s="201"/>
      <c r="D278" s="201"/>
      <c r="E278" s="103" t="s">
        <v>72</v>
      </c>
      <c r="F278" s="57">
        <f>F279+F284+F286+F297</f>
        <v>101869.32</v>
      </c>
      <c r="G278" s="58">
        <f>G279+G284+G286+G297</f>
        <v>101869.32</v>
      </c>
      <c r="H278" s="58">
        <f t="shared" ref="H278:J278" si="48">H279+H284+H286+H297</f>
        <v>0</v>
      </c>
      <c r="I278" s="57">
        <f t="shared" si="48"/>
        <v>99322.7</v>
      </c>
      <c r="J278" s="58">
        <f t="shared" si="48"/>
        <v>99322.7</v>
      </c>
      <c r="K278" s="60">
        <f t="shared" ref="K278" si="49">K279+K284+K286</f>
        <v>0</v>
      </c>
      <c r="L278" s="57">
        <f>IFERROR(I278*100/F278,"0")</f>
        <v>97.500110926430054</v>
      </c>
    </row>
    <row r="279" spans="1:12" ht="25.5">
      <c r="A279" s="300"/>
      <c r="B279" s="300"/>
      <c r="C279" s="62" t="s">
        <v>73</v>
      </c>
      <c r="D279" s="62"/>
      <c r="E279" s="17" t="s">
        <v>74</v>
      </c>
      <c r="F279" s="63">
        <f>G279+H279</f>
        <v>6500</v>
      </c>
      <c r="G279" s="63">
        <f>G282+G283+G280+G281</f>
        <v>6500</v>
      </c>
      <c r="H279" s="63">
        <f>SUM(H283)</f>
        <v>0</v>
      </c>
      <c r="I279" s="64">
        <f>J279</f>
        <v>4449</v>
      </c>
      <c r="J279" s="64">
        <f>J280+J282+J283+J281</f>
        <v>4449</v>
      </c>
      <c r="K279" s="64">
        <f>SUM(K283)</f>
        <v>0</v>
      </c>
      <c r="L279" s="63">
        <f>IFERROR(I279*100/F279,"0")</f>
        <v>68.446153846153848</v>
      </c>
    </row>
    <row r="280" spans="1:12" ht="25.5">
      <c r="A280" s="301"/>
      <c r="B280" s="301"/>
      <c r="C280" s="303"/>
      <c r="D280" s="76" t="s">
        <v>147</v>
      </c>
      <c r="E280" s="77" t="s">
        <v>148</v>
      </c>
      <c r="F280" s="58">
        <f>G280</f>
        <v>0</v>
      </c>
      <c r="G280" s="58">
        <v>0</v>
      </c>
      <c r="H280" s="58">
        <v>0</v>
      </c>
      <c r="I280" s="58">
        <f>J280</f>
        <v>0</v>
      </c>
      <c r="J280" s="58">
        <v>0</v>
      </c>
      <c r="K280" s="58">
        <v>0</v>
      </c>
      <c r="L280" s="58" t="str">
        <f>IFERROR(I280*100/F280,"0")</f>
        <v>0</v>
      </c>
    </row>
    <row r="281" spans="1:12">
      <c r="A281" s="301"/>
      <c r="B281" s="301"/>
      <c r="C281" s="304"/>
      <c r="D281" s="76" t="s">
        <v>147</v>
      </c>
      <c r="E281" s="77"/>
      <c r="F281" s="58">
        <f>G281</f>
        <v>4500</v>
      </c>
      <c r="G281" s="58">
        <v>4500</v>
      </c>
      <c r="H281" s="58">
        <v>0</v>
      </c>
      <c r="I281" s="58">
        <f>J281</f>
        <v>4449</v>
      </c>
      <c r="J281" s="58">
        <v>4449</v>
      </c>
      <c r="K281" s="58">
        <v>0</v>
      </c>
      <c r="L281" s="58">
        <f>J281/F281*100</f>
        <v>98.866666666666674</v>
      </c>
    </row>
    <row r="282" spans="1:12" ht="24">
      <c r="A282" s="301"/>
      <c r="B282" s="301"/>
      <c r="C282" s="304"/>
      <c r="D282" s="201" t="s">
        <v>137</v>
      </c>
      <c r="E282" s="36" t="s">
        <v>138</v>
      </c>
      <c r="F282" s="58">
        <f>G282</f>
        <v>1000</v>
      </c>
      <c r="G282" s="58">
        <v>1000</v>
      </c>
      <c r="H282" s="58">
        <v>0</v>
      </c>
      <c r="I282" s="60">
        <v>0</v>
      </c>
      <c r="J282" s="60">
        <v>0</v>
      </c>
      <c r="K282" s="60">
        <v>0</v>
      </c>
      <c r="L282" s="58">
        <v>0</v>
      </c>
    </row>
    <row r="283" spans="1:12">
      <c r="A283" s="301"/>
      <c r="B283" s="301"/>
      <c r="C283" s="305"/>
      <c r="D283" s="201" t="s">
        <v>139</v>
      </c>
      <c r="E283" s="36" t="s">
        <v>132</v>
      </c>
      <c r="F283" s="58">
        <f>G283</f>
        <v>1000</v>
      </c>
      <c r="G283" s="58">
        <v>1000</v>
      </c>
      <c r="H283" s="58">
        <v>0</v>
      </c>
      <c r="I283" s="60">
        <v>0</v>
      </c>
      <c r="J283" s="60">
        <v>0</v>
      </c>
      <c r="K283" s="60">
        <v>0</v>
      </c>
      <c r="L283" s="58">
        <f t="shared" ref="L283:L297" si="50">IFERROR(J283*100/G283,IFERROR(K283*100/H283,"0"))</f>
        <v>0</v>
      </c>
    </row>
    <row r="284" spans="1:12" ht="25.5">
      <c r="A284" s="301"/>
      <c r="B284" s="301"/>
      <c r="C284" s="62" t="s">
        <v>75</v>
      </c>
      <c r="D284" s="62"/>
      <c r="E284" s="17" t="s">
        <v>76</v>
      </c>
      <c r="F284" s="63">
        <f>G284+H284</f>
        <v>1000</v>
      </c>
      <c r="G284" s="63">
        <f>G285</f>
        <v>1000</v>
      </c>
      <c r="H284" s="63">
        <f>SUM(H285)</f>
        <v>0</v>
      </c>
      <c r="I284" s="64">
        <f>J284</f>
        <v>1000</v>
      </c>
      <c r="J284" s="64">
        <f>J285</f>
        <v>1000</v>
      </c>
      <c r="K284" s="64">
        <f>SUM(K285)</f>
        <v>0</v>
      </c>
      <c r="L284" s="63">
        <f>IFERROR(I284*100/F284,"0")</f>
        <v>100</v>
      </c>
    </row>
    <row r="285" spans="1:12" ht="24">
      <c r="A285" s="301"/>
      <c r="B285" s="301"/>
      <c r="C285" s="201"/>
      <c r="D285" s="201" t="s">
        <v>137</v>
      </c>
      <c r="E285" s="36" t="s">
        <v>138</v>
      </c>
      <c r="F285" s="58">
        <f>G285</f>
        <v>1000</v>
      </c>
      <c r="G285" s="58">
        <v>1000</v>
      </c>
      <c r="H285" s="58">
        <v>0</v>
      </c>
      <c r="I285" s="60">
        <f>J285</f>
        <v>1000</v>
      </c>
      <c r="J285" s="60">
        <v>1000</v>
      </c>
      <c r="K285" s="60">
        <v>0</v>
      </c>
      <c r="L285" s="58">
        <f t="shared" si="50"/>
        <v>100</v>
      </c>
    </row>
    <row r="286" spans="1:12" ht="38.25">
      <c r="A286" s="301"/>
      <c r="B286" s="301"/>
      <c r="C286" s="62" t="s">
        <v>77</v>
      </c>
      <c r="D286" s="62"/>
      <c r="E286" s="17" t="s">
        <v>78</v>
      </c>
      <c r="F286" s="63">
        <f>G286</f>
        <v>40329.32</v>
      </c>
      <c r="G286" s="63">
        <f>G287+G288+G289+G290+G292+G293+G295+G296+G291+G294</f>
        <v>40329.32</v>
      </c>
      <c r="H286" s="63">
        <f>SUM(H287:H296)</f>
        <v>0</v>
      </c>
      <c r="I286" s="64">
        <f>J286</f>
        <v>40329.32</v>
      </c>
      <c r="J286" s="64">
        <f>J287+J288+J289+J290+J292+J293+J295+J296+J291+J294</f>
        <v>40329.32</v>
      </c>
      <c r="K286" s="64">
        <f>SUM(K287:K296)</f>
        <v>0</v>
      </c>
      <c r="L286" s="63">
        <f>IFERROR(I286*100/F286,"0")</f>
        <v>100</v>
      </c>
    </row>
    <row r="287" spans="1:12" ht="36">
      <c r="A287" s="301"/>
      <c r="B287" s="301"/>
      <c r="C287" s="302"/>
      <c r="D287" s="201" t="s">
        <v>141</v>
      </c>
      <c r="E287" s="34" t="s">
        <v>142</v>
      </c>
      <c r="F287" s="58">
        <v>1031.4000000000001</v>
      </c>
      <c r="G287" s="58">
        <v>1031.4000000000001</v>
      </c>
      <c r="H287" s="58">
        <v>0</v>
      </c>
      <c r="I287" s="60">
        <f>J287</f>
        <v>1031.4000000000001</v>
      </c>
      <c r="J287" s="60">
        <v>1031.4000000000001</v>
      </c>
      <c r="K287" s="60">
        <v>0</v>
      </c>
      <c r="L287" s="58">
        <f t="shared" si="50"/>
        <v>100</v>
      </c>
    </row>
    <row r="288" spans="1:12" ht="24">
      <c r="A288" s="301"/>
      <c r="B288" s="301"/>
      <c r="C288" s="302"/>
      <c r="D288" s="201" t="s">
        <v>143</v>
      </c>
      <c r="E288" s="34" t="s">
        <v>144</v>
      </c>
      <c r="F288" s="58">
        <f t="shared" ref="F288:F296" si="51">G288</f>
        <v>147</v>
      </c>
      <c r="G288" s="58">
        <v>147</v>
      </c>
      <c r="H288" s="58">
        <v>0</v>
      </c>
      <c r="I288" s="60">
        <f t="shared" ref="I288:I296" si="52">J288</f>
        <v>147</v>
      </c>
      <c r="J288" s="60">
        <v>147</v>
      </c>
      <c r="K288" s="60">
        <v>0</v>
      </c>
      <c r="L288" s="58">
        <f t="shared" si="50"/>
        <v>100</v>
      </c>
    </row>
    <row r="289" spans="1:12" ht="24">
      <c r="A289" s="301"/>
      <c r="B289" s="301"/>
      <c r="C289" s="302"/>
      <c r="D289" s="201" t="s">
        <v>145</v>
      </c>
      <c r="E289" s="36" t="s">
        <v>146</v>
      </c>
      <c r="F289" s="58">
        <f t="shared" si="51"/>
        <v>8585</v>
      </c>
      <c r="G289" s="58">
        <v>8585</v>
      </c>
      <c r="H289" s="58">
        <v>0</v>
      </c>
      <c r="I289" s="60">
        <f t="shared" si="52"/>
        <v>8585</v>
      </c>
      <c r="J289" s="60">
        <v>8585</v>
      </c>
      <c r="K289" s="60">
        <v>0</v>
      </c>
      <c r="L289" s="58">
        <f t="shared" si="50"/>
        <v>100</v>
      </c>
    </row>
    <row r="290" spans="1:12" ht="24">
      <c r="A290" s="301"/>
      <c r="B290" s="301"/>
      <c r="C290" s="302"/>
      <c r="D290" s="201" t="s">
        <v>147</v>
      </c>
      <c r="E290" s="36" t="s">
        <v>148</v>
      </c>
      <c r="F290" s="58">
        <f t="shared" si="51"/>
        <v>6609.06</v>
      </c>
      <c r="G290" s="58">
        <v>6609.06</v>
      </c>
      <c r="H290" s="58">
        <v>0</v>
      </c>
      <c r="I290" s="60">
        <f t="shared" si="52"/>
        <v>6609.06</v>
      </c>
      <c r="J290" s="60">
        <v>6609.06</v>
      </c>
      <c r="K290" s="60">
        <v>0</v>
      </c>
      <c r="L290" s="58">
        <f t="shared" si="50"/>
        <v>100</v>
      </c>
    </row>
    <row r="291" spans="1:12" ht="24">
      <c r="A291" s="301"/>
      <c r="B291" s="301"/>
      <c r="C291" s="302"/>
      <c r="D291" s="201" t="s">
        <v>213</v>
      </c>
      <c r="E291" s="37" t="s">
        <v>233</v>
      </c>
      <c r="F291" s="58">
        <f t="shared" si="51"/>
        <v>0</v>
      </c>
      <c r="G291" s="58">
        <v>0</v>
      </c>
      <c r="H291" s="58">
        <v>0</v>
      </c>
      <c r="I291" s="60">
        <f t="shared" si="52"/>
        <v>0</v>
      </c>
      <c r="J291" s="60">
        <v>0</v>
      </c>
      <c r="K291" s="60">
        <v>0</v>
      </c>
      <c r="L291" s="58" t="str">
        <f t="shared" si="50"/>
        <v>0</v>
      </c>
    </row>
    <row r="292" spans="1:12" ht="24">
      <c r="A292" s="301"/>
      <c r="B292" s="301"/>
      <c r="C292" s="302"/>
      <c r="D292" s="201" t="s">
        <v>137</v>
      </c>
      <c r="E292" s="34" t="s">
        <v>138</v>
      </c>
      <c r="F292" s="58">
        <f t="shared" si="51"/>
        <v>23233.360000000001</v>
      </c>
      <c r="G292" s="58">
        <v>23233.360000000001</v>
      </c>
      <c r="H292" s="58">
        <v>0</v>
      </c>
      <c r="I292" s="60">
        <f t="shared" si="52"/>
        <v>23233.360000000001</v>
      </c>
      <c r="J292" s="60">
        <v>23233.360000000001</v>
      </c>
      <c r="K292" s="60">
        <v>0</v>
      </c>
      <c r="L292" s="58">
        <f t="shared" si="50"/>
        <v>100</v>
      </c>
    </row>
    <row r="293" spans="1:12" ht="24">
      <c r="A293" s="301"/>
      <c r="B293" s="301"/>
      <c r="C293" s="302"/>
      <c r="D293" s="201" t="s">
        <v>157</v>
      </c>
      <c r="E293" s="34" t="s">
        <v>161</v>
      </c>
      <c r="F293" s="58">
        <f t="shared" si="51"/>
        <v>0</v>
      </c>
      <c r="G293" s="58">
        <v>0</v>
      </c>
      <c r="H293" s="58">
        <v>0</v>
      </c>
      <c r="I293" s="60">
        <f t="shared" si="52"/>
        <v>0</v>
      </c>
      <c r="J293" s="60">
        <v>0</v>
      </c>
      <c r="K293" s="60">
        <v>0</v>
      </c>
      <c r="L293" s="58" t="str">
        <f t="shared" si="50"/>
        <v>0</v>
      </c>
    </row>
    <row r="294" spans="1:12" ht="24">
      <c r="A294" s="301"/>
      <c r="B294" s="301"/>
      <c r="C294" s="302"/>
      <c r="D294" s="76" t="s">
        <v>157</v>
      </c>
      <c r="E294" s="32" t="s">
        <v>161</v>
      </c>
      <c r="F294" s="58">
        <f t="shared" si="51"/>
        <v>21.7</v>
      </c>
      <c r="G294" s="58">
        <v>21.7</v>
      </c>
      <c r="H294" s="58">
        <v>0</v>
      </c>
      <c r="I294" s="58">
        <f t="shared" si="52"/>
        <v>21.7</v>
      </c>
      <c r="J294" s="58">
        <v>21.7</v>
      </c>
      <c r="K294" s="58">
        <v>0</v>
      </c>
      <c r="L294" s="58">
        <f t="shared" si="50"/>
        <v>100</v>
      </c>
    </row>
    <row r="295" spans="1:12" ht="36">
      <c r="A295" s="301"/>
      <c r="B295" s="301"/>
      <c r="C295" s="302"/>
      <c r="D295" s="201" t="s">
        <v>150</v>
      </c>
      <c r="E295" s="38" t="s">
        <v>151</v>
      </c>
      <c r="F295" s="58">
        <f t="shared" si="51"/>
        <v>0</v>
      </c>
      <c r="G295" s="58">
        <v>0</v>
      </c>
      <c r="H295" s="58">
        <v>0</v>
      </c>
      <c r="I295" s="60">
        <f t="shared" si="52"/>
        <v>0</v>
      </c>
      <c r="J295" s="60">
        <v>0</v>
      </c>
      <c r="K295" s="60">
        <v>0</v>
      </c>
      <c r="L295" s="58" t="str">
        <f t="shared" si="50"/>
        <v>0</v>
      </c>
    </row>
    <row r="296" spans="1:12" ht="60">
      <c r="A296" s="301"/>
      <c r="B296" s="301"/>
      <c r="C296" s="302"/>
      <c r="D296" s="201" t="s">
        <v>159</v>
      </c>
      <c r="E296" s="46" t="s">
        <v>173</v>
      </c>
      <c r="F296" s="58">
        <f t="shared" si="51"/>
        <v>701.8</v>
      </c>
      <c r="G296" s="58">
        <v>701.8</v>
      </c>
      <c r="H296" s="58">
        <v>0</v>
      </c>
      <c r="I296" s="60">
        <f t="shared" si="52"/>
        <v>701.8</v>
      </c>
      <c r="J296" s="60">
        <v>701.8</v>
      </c>
      <c r="K296" s="60">
        <v>0</v>
      </c>
      <c r="L296" s="58">
        <f t="shared" si="50"/>
        <v>100</v>
      </c>
    </row>
    <row r="297" spans="1:12" ht="25.5">
      <c r="A297" s="104"/>
      <c r="B297" s="104"/>
      <c r="C297" s="62" t="s">
        <v>220</v>
      </c>
      <c r="D297" s="62"/>
      <c r="E297" s="105" t="s">
        <v>109</v>
      </c>
      <c r="F297" s="63">
        <f>G297</f>
        <v>54040</v>
      </c>
      <c r="G297" s="63">
        <f>G301+G300+G298+G299</f>
        <v>54040</v>
      </c>
      <c r="H297" s="63">
        <v>0</v>
      </c>
      <c r="I297" s="64">
        <f>J297+K297</f>
        <v>53544.38</v>
      </c>
      <c r="J297" s="64">
        <f>J301+J300+J298+J299</f>
        <v>53544.38</v>
      </c>
      <c r="K297" s="64">
        <v>0</v>
      </c>
      <c r="L297" s="63">
        <f t="shared" si="50"/>
        <v>99.082864544781643</v>
      </c>
    </row>
    <row r="298" spans="1:12" ht="24">
      <c r="A298" s="106"/>
      <c r="B298" s="106"/>
      <c r="C298" s="76"/>
      <c r="D298" s="76" t="s">
        <v>145</v>
      </c>
      <c r="E298" s="36" t="s">
        <v>146</v>
      </c>
      <c r="F298" s="58">
        <f t="shared" ref="F298:F299" si="53">G298</f>
        <v>900</v>
      </c>
      <c r="G298" s="58">
        <v>900</v>
      </c>
      <c r="H298" s="58">
        <v>0</v>
      </c>
      <c r="I298" s="58">
        <f t="shared" ref="I298:I301" si="54">J298+K298</f>
        <v>900</v>
      </c>
      <c r="J298" s="58">
        <v>900</v>
      </c>
      <c r="K298" s="58">
        <v>0</v>
      </c>
      <c r="L298" s="63">
        <f>J298/F298*100</f>
        <v>100</v>
      </c>
    </row>
    <row r="299" spans="1:12" ht="24">
      <c r="A299" s="106"/>
      <c r="B299" s="106"/>
      <c r="C299" s="76"/>
      <c r="D299" s="76" t="s">
        <v>168</v>
      </c>
      <c r="E299" s="47" t="s">
        <v>182</v>
      </c>
      <c r="F299" s="58">
        <f t="shared" si="53"/>
        <v>52000</v>
      </c>
      <c r="G299" s="58">
        <v>52000</v>
      </c>
      <c r="H299" s="58">
        <v>0</v>
      </c>
      <c r="I299" s="58">
        <f t="shared" si="54"/>
        <v>51908.68</v>
      </c>
      <c r="J299" s="58">
        <v>51908.68</v>
      </c>
      <c r="K299" s="58">
        <v>0</v>
      </c>
      <c r="L299" s="63">
        <f>J299/F299*100</f>
        <v>99.824384615384616</v>
      </c>
    </row>
    <row r="300" spans="1:12" ht="25.5">
      <c r="A300" s="106"/>
      <c r="B300" s="106"/>
      <c r="C300" s="107"/>
      <c r="D300" s="76" t="s">
        <v>147</v>
      </c>
      <c r="E300" s="98" t="s">
        <v>148</v>
      </c>
      <c r="F300" s="58">
        <f>G300</f>
        <v>0</v>
      </c>
      <c r="G300" s="58">
        <v>0</v>
      </c>
      <c r="H300" s="58">
        <v>0</v>
      </c>
      <c r="I300" s="60">
        <f t="shared" si="54"/>
        <v>0</v>
      </c>
      <c r="J300" s="58">
        <v>0</v>
      </c>
      <c r="K300" s="58">
        <v>0</v>
      </c>
      <c r="L300" s="58">
        <f>IFERROR(J301*100/G301,IFERROR(K301*100/H301,"0"))</f>
        <v>64.535087719298247</v>
      </c>
    </row>
    <row r="301" spans="1:12" ht="24">
      <c r="A301" s="199"/>
      <c r="B301" s="199"/>
      <c r="C301" s="62"/>
      <c r="D301" s="201" t="s">
        <v>137</v>
      </c>
      <c r="E301" s="34" t="s">
        <v>138</v>
      </c>
      <c r="F301" s="58">
        <f>G301</f>
        <v>1140</v>
      </c>
      <c r="G301" s="58">
        <v>1140</v>
      </c>
      <c r="H301" s="58">
        <v>0</v>
      </c>
      <c r="I301" s="60">
        <f t="shared" si="54"/>
        <v>735.7</v>
      </c>
      <c r="J301" s="60">
        <v>735.7</v>
      </c>
      <c r="K301" s="60">
        <v>0</v>
      </c>
      <c r="L301" s="57">
        <f>IFERROR(I302*100/F302,"0")</f>
        <v>92.896106276600975</v>
      </c>
    </row>
    <row r="302" spans="1:12" ht="25.5">
      <c r="A302" s="200" t="s">
        <v>59</v>
      </c>
      <c r="B302" s="200" t="s">
        <v>80</v>
      </c>
      <c r="C302" s="201"/>
      <c r="D302" s="201"/>
      <c r="E302" s="103" t="s">
        <v>81</v>
      </c>
      <c r="F302" s="57">
        <f>G302+H302</f>
        <v>769238</v>
      </c>
      <c r="G302" s="58">
        <f>G303+G305+G310+G324+G326+G328+G330+G332+G349+G361+G356+G359</f>
        <v>769238</v>
      </c>
      <c r="H302" s="58">
        <f>H303+H305+H310+H324+H326+H328+H330+H332+H349+H361+H356</f>
        <v>0</v>
      </c>
      <c r="I302" s="57">
        <f>J302+K302</f>
        <v>714592.14999999991</v>
      </c>
      <c r="J302" s="58">
        <f>J303+J305+J310+J324+J326+J328+J330+J332+J349+J361+J356+J359</f>
        <v>714592.14999999991</v>
      </c>
      <c r="K302" s="58">
        <f>K303+K305+K310+K324+K326+K328+K330+K332+K349+K361+K356</f>
        <v>0</v>
      </c>
      <c r="L302" s="63">
        <f>IFERROR(I303*100/F303,"0")</f>
        <v>99.007846846846846</v>
      </c>
    </row>
    <row r="303" spans="1:12" ht="25.5">
      <c r="A303" s="300"/>
      <c r="B303" s="300"/>
      <c r="C303" s="62" t="s">
        <v>82</v>
      </c>
      <c r="D303" s="62"/>
      <c r="E303" s="17" t="s">
        <v>83</v>
      </c>
      <c r="F303" s="63">
        <f>G303</f>
        <v>111000</v>
      </c>
      <c r="G303" s="63">
        <f>G304</f>
        <v>111000</v>
      </c>
      <c r="H303" s="63">
        <v>0</v>
      </c>
      <c r="I303" s="64">
        <f>J303</f>
        <v>109898.71</v>
      </c>
      <c r="J303" s="64">
        <f>J304</f>
        <v>109898.71</v>
      </c>
      <c r="K303" s="64">
        <v>0</v>
      </c>
      <c r="L303" s="58">
        <f>IFERROR(I304*100/F304,"0")</f>
        <v>99.007846846846846</v>
      </c>
    </row>
    <row r="304" spans="1:12" ht="72">
      <c r="A304" s="301"/>
      <c r="B304" s="301"/>
      <c r="C304" s="201"/>
      <c r="D304" s="201" t="s">
        <v>185</v>
      </c>
      <c r="E304" s="42" t="s">
        <v>186</v>
      </c>
      <c r="F304" s="58">
        <f>G304</f>
        <v>111000</v>
      </c>
      <c r="G304" s="58">
        <v>111000</v>
      </c>
      <c r="H304" s="58">
        <v>0</v>
      </c>
      <c r="I304" s="60">
        <f>J304</f>
        <v>109898.71</v>
      </c>
      <c r="J304" s="60">
        <v>109898.71</v>
      </c>
      <c r="K304" s="60">
        <v>0</v>
      </c>
      <c r="L304" s="63">
        <f>J304/G304*100</f>
        <v>99.007846846846846</v>
      </c>
    </row>
    <row r="305" spans="1:12" ht="25.5">
      <c r="A305" s="301"/>
      <c r="B305" s="301"/>
      <c r="C305" s="62" t="s">
        <v>128</v>
      </c>
      <c r="D305" s="62"/>
      <c r="E305" s="18" t="s">
        <v>129</v>
      </c>
      <c r="F305" s="63">
        <f>G305</f>
        <v>0</v>
      </c>
      <c r="G305" s="63">
        <f>G306+G307+G308+G309</f>
        <v>0</v>
      </c>
      <c r="H305" s="63">
        <v>0</v>
      </c>
      <c r="I305" s="64">
        <f>J305</f>
        <v>0</v>
      </c>
      <c r="J305" s="64">
        <f>J306+J307+J308+J309</f>
        <v>0</v>
      </c>
      <c r="K305" s="64">
        <v>0</v>
      </c>
      <c r="L305" s="63" t="e">
        <f t="shared" ref="L305:L308" si="55">J306/G306*100</f>
        <v>#DIV/0!</v>
      </c>
    </row>
    <row r="306" spans="1:12" ht="38.25">
      <c r="A306" s="301"/>
      <c r="B306" s="301"/>
      <c r="C306" s="322"/>
      <c r="D306" s="201" t="s">
        <v>141</v>
      </c>
      <c r="E306" s="73" t="s">
        <v>142</v>
      </c>
      <c r="F306" s="58">
        <f>G306</f>
        <v>0</v>
      </c>
      <c r="G306" s="58">
        <v>0</v>
      </c>
      <c r="H306" s="58">
        <v>0</v>
      </c>
      <c r="I306" s="60">
        <f>J306</f>
        <v>0</v>
      </c>
      <c r="J306" s="60">
        <v>0</v>
      </c>
      <c r="K306" s="60">
        <v>0</v>
      </c>
      <c r="L306" s="63" t="e">
        <f t="shared" si="55"/>
        <v>#DIV/0!</v>
      </c>
    </row>
    <row r="307" spans="1:12" ht="25.5">
      <c r="A307" s="301"/>
      <c r="B307" s="301"/>
      <c r="C307" s="323"/>
      <c r="D307" s="201" t="s">
        <v>143</v>
      </c>
      <c r="E307" s="73" t="s">
        <v>144</v>
      </c>
      <c r="F307" s="58">
        <f t="shared" ref="F307:F309" si="56">G307</f>
        <v>0</v>
      </c>
      <c r="G307" s="58">
        <v>0</v>
      </c>
      <c r="H307" s="58">
        <v>0</v>
      </c>
      <c r="I307" s="60">
        <f t="shared" ref="I307:I309" si="57">J307</f>
        <v>0</v>
      </c>
      <c r="J307" s="60">
        <v>0</v>
      </c>
      <c r="K307" s="60">
        <v>0</v>
      </c>
      <c r="L307" s="63" t="e">
        <f t="shared" si="55"/>
        <v>#DIV/0!</v>
      </c>
    </row>
    <row r="308" spans="1:12" ht="25.5">
      <c r="A308" s="301"/>
      <c r="B308" s="301"/>
      <c r="C308" s="323"/>
      <c r="D308" s="201" t="s">
        <v>145</v>
      </c>
      <c r="E308" s="66" t="s">
        <v>146</v>
      </c>
      <c r="F308" s="58">
        <f t="shared" si="56"/>
        <v>0</v>
      </c>
      <c r="G308" s="58">
        <v>0</v>
      </c>
      <c r="H308" s="58">
        <v>0</v>
      </c>
      <c r="I308" s="60">
        <f t="shared" si="57"/>
        <v>0</v>
      </c>
      <c r="J308" s="60">
        <v>0</v>
      </c>
      <c r="K308" s="60">
        <v>0</v>
      </c>
      <c r="L308" s="63" t="e">
        <f t="shared" si="55"/>
        <v>#DIV/0!</v>
      </c>
    </row>
    <row r="309" spans="1:12" ht="25.5">
      <c r="A309" s="301"/>
      <c r="B309" s="301"/>
      <c r="C309" s="324"/>
      <c r="D309" s="201" t="s">
        <v>137</v>
      </c>
      <c r="E309" s="73" t="s">
        <v>138</v>
      </c>
      <c r="F309" s="58">
        <f t="shared" si="56"/>
        <v>0</v>
      </c>
      <c r="G309" s="58">
        <v>0</v>
      </c>
      <c r="H309" s="58">
        <v>0</v>
      </c>
      <c r="I309" s="60">
        <f t="shared" si="57"/>
        <v>0</v>
      </c>
      <c r="J309" s="60">
        <v>0</v>
      </c>
      <c r="K309" s="60">
        <v>0</v>
      </c>
      <c r="L309" s="63" t="str">
        <f t="shared" ref="L309" si="58">IFERROR(I310*100/F310,"0")</f>
        <v>0</v>
      </c>
    </row>
    <row r="310" spans="1:12" ht="153">
      <c r="A310" s="301"/>
      <c r="B310" s="301"/>
      <c r="C310" s="62" t="s">
        <v>95</v>
      </c>
      <c r="D310" s="62"/>
      <c r="E310" s="109" t="s">
        <v>94</v>
      </c>
      <c r="F310" s="63">
        <f>G310</f>
        <v>0</v>
      </c>
      <c r="G310" s="63">
        <f>G311+G312+G313+G314+G315+G316+G317+G318+G319+G320+G321+G322+G323</f>
        <v>0</v>
      </c>
      <c r="H310" s="63">
        <f>SUM(H311:H323)</f>
        <v>0</v>
      </c>
      <c r="I310" s="64">
        <f>J310</f>
        <v>0</v>
      </c>
      <c r="J310" s="64">
        <f>J311+J312+J313+J314+J315+J316+J317+J318+J319+J320+J321+J322+J323</f>
        <v>0</v>
      </c>
      <c r="K310" s="64">
        <f>SUM(K311:K323)</f>
        <v>0</v>
      </c>
      <c r="L310" s="58" t="str">
        <f t="shared" ref="L310:L322" si="59">IFERROR(J311*100/G311,IFERROR(K311*100/H311,"0"))</f>
        <v>0</v>
      </c>
    </row>
    <row r="311" spans="1:12" ht="25.5">
      <c r="A311" s="301"/>
      <c r="B311" s="301"/>
      <c r="C311" s="322"/>
      <c r="D311" s="187" t="s">
        <v>188</v>
      </c>
      <c r="E311" s="66" t="s">
        <v>189</v>
      </c>
      <c r="F311" s="58">
        <f>G311</f>
        <v>0</v>
      </c>
      <c r="G311" s="58">
        <v>0</v>
      </c>
      <c r="H311" s="58">
        <v>0</v>
      </c>
      <c r="I311" s="60">
        <f>J311</f>
        <v>0</v>
      </c>
      <c r="J311" s="60">
        <v>0</v>
      </c>
      <c r="K311" s="60">
        <v>0</v>
      </c>
      <c r="L311" s="58" t="str">
        <f t="shared" si="59"/>
        <v>0</v>
      </c>
    </row>
    <row r="312" spans="1:12" ht="38.25">
      <c r="A312" s="301"/>
      <c r="B312" s="301"/>
      <c r="C312" s="323"/>
      <c r="D312" s="201" t="s">
        <v>155</v>
      </c>
      <c r="E312" s="73" t="s">
        <v>197</v>
      </c>
      <c r="F312" s="58">
        <f t="shared" ref="F312:F364" si="60">G312</f>
        <v>0</v>
      </c>
      <c r="G312" s="58">
        <v>0</v>
      </c>
      <c r="H312" s="58">
        <v>0</v>
      </c>
      <c r="I312" s="60">
        <f t="shared" ref="I312:I364" si="61">J312</f>
        <v>0</v>
      </c>
      <c r="J312" s="60">
        <v>0</v>
      </c>
      <c r="K312" s="60">
        <v>0</v>
      </c>
      <c r="L312" s="58" t="str">
        <f t="shared" si="59"/>
        <v>0</v>
      </c>
    </row>
    <row r="313" spans="1:12" ht="38.25">
      <c r="A313" s="301"/>
      <c r="B313" s="301"/>
      <c r="C313" s="323"/>
      <c r="D313" s="201" t="s">
        <v>156</v>
      </c>
      <c r="E313" s="73" t="s">
        <v>160</v>
      </c>
      <c r="F313" s="58">
        <f t="shared" si="60"/>
        <v>0</v>
      </c>
      <c r="G313" s="58">
        <v>0</v>
      </c>
      <c r="H313" s="58">
        <v>0</v>
      </c>
      <c r="I313" s="60">
        <f t="shared" si="61"/>
        <v>0</v>
      </c>
      <c r="J313" s="60">
        <v>0</v>
      </c>
      <c r="K313" s="60">
        <v>0</v>
      </c>
      <c r="L313" s="58" t="str">
        <f t="shared" si="59"/>
        <v>0</v>
      </c>
    </row>
    <row r="314" spans="1:12" ht="38.25">
      <c r="A314" s="301"/>
      <c r="B314" s="301"/>
      <c r="C314" s="323"/>
      <c r="D314" s="201" t="s">
        <v>141</v>
      </c>
      <c r="E314" s="73" t="s">
        <v>142</v>
      </c>
      <c r="F314" s="58">
        <f t="shared" si="60"/>
        <v>0</v>
      </c>
      <c r="G314" s="58">
        <v>0</v>
      </c>
      <c r="H314" s="58">
        <v>0</v>
      </c>
      <c r="I314" s="60">
        <f t="shared" si="61"/>
        <v>0</v>
      </c>
      <c r="J314" s="60">
        <v>0</v>
      </c>
      <c r="K314" s="60">
        <v>0</v>
      </c>
      <c r="L314" s="58" t="str">
        <f t="shared" si="59"/>
        <v>0</v>
      </c>
    </row>
    <row r="315" spans="1:12" ht="25.5">
      <c r="A315" s="301"/>
      <c r="B315" s="301"/>
      <c r="C315" s="323"/>
      <c r="D315" s="201" t="s">
        <v>143</v>
      </c>
      <c r="E315" s="73" t="s">
        <v>144</v>
      </c>
      <c r="F315" s="58">
        <f t="shared" si="60"/>
        <v>0</v>
      </c>
      <c r="G315" s="58">
        <v>0</v>
      </c>
      <c r="H315" s="58">
        <v>0</v>
      </c>
      <c r="I315" s="60">
        <f t="shared" si="61"/>
        <v>0</v>
      </c>
      <c r="J315" s="60">
        <v>0</v>
      </c>
      <c r="K315" s="60">
        <v>0</v>
      </c>
      <c r="L315" s="58" t="str">
        <f t="shared" si="59"/>
        <v>0</v>
      </c>
    </row>
    <row r="316" spans="1:12" ht="25.5">
      <c r="A316" s="301"/>
      <c r="B316" s="301"/>
      <c r="C316" s="323"/>
      <c r="D316" s="201" t="s">
        <v>147</v>
      </c>
      <c r="E316" s="66" t="s">
        <v>148</v>
      </c>
      <c r="F316" s="58">
        <f t="shared" si="60"/>
        <v>0</v>
      </c>
      <c r="G316" s="58">
        <v>0</v>
      </c>
      <c r="H316" s="58">
        <v>0</v>
      </c>
      <c r="I316" s="60">
        <f t="shared" si="61"/>
        <v>0</v>
      </c>
      <c r="J316" s="60">
        <v>0</v>
      </c>
      <c r="K316" s="60">
        <v>0</v>
      </c>
      <c r="L316" s="58" t="str">
        <f t="shared" si="59"/>
        <v>0</v>
      </c>
    </row>
    <row r="317" spans="1:12">
      <c r="A317" s="301"/>
      <c r="B317" s="301"/>
      <c r="C317" s="323"/>
      <c r="D317" s="201" t="s">
        <v>153</v>
      </c>
      <c r="E317" s="73" t="s">
        <v>154</v>
      </c>
      <c r="F317" s="58">
        <f t="shared" si="60"/>
        <v>0</v>
      </c>
      <c r="G317" s="58">
        <v>0</v>
      </c>
      <c r="H317" s="58">
        <v>0</v>
      </c>
      <c r="I317" s="60">
        <f t="shared" si="61"/>
        <v>0</v>
      </c>
      <c r="J317" s="60">
        <v>0</v>
      </c>
      <c r="K317" s="60">
        <v>0</v>
      </c>
      <c r="L317" s="58" t="str">
        <f t="shared" si="59"/>
        <v>0</v>
      </c>
    </row>
    <row r="318" spans="1:12" ht="25.5">
      <c r="A318" s="301"/>
      <c r="B318" s="301"/>
      <c r="C318" s="323"/>
      <c r="D318" s="201" t="s">
        <v>137</v>
      </c>
      <c r="E318" s="73" t="s">
        <v>138</v>
      </c>
      <c r="F318" s="58">
        <f t="shared" si="60"/>
        <v>0</v>
      </c>
      <c r="G318" s="58">
        <v>0</v>
      </c>
      <c r="H318" s="58">
        <v>0</v>
      </c>
      <c r="I318" s="60">
        <f t="shared" si="61"/>
        <v>0</v>
      </c>
      <c r="J318" s="60">
        <v>0</v>
      </c>
      <c r="K318" s="60">
        <v>0</v>
      </c>
      <c r="L318" s="58" t="str">
        <f t="shared" si="59"/>
        <v>0</v>
      </c>
    </row>
    <row r="319" spans="1:12" ht="51">
      <c r="A319" s="301"/>
      <c r="B319" s="301"/>
      <c r="C319" s="323"/>
      <c r="D319" s="201" t="s">
        <v>170</v>
      </c>
      <c r="E319" s="97" t="s">
        <v>204</v>
      </c>
      <c r="F319" s="58">
        <f t="shared" si="60"/>
        <v>0</v>
      </c>
      <c r="G319" s="58">
        <v>0</v>
      </c>
      <c r="H319" s="58">
        <v>0</v>
      </c>
      <c r="I319" s="60">
        <f t="shared" si="61"/>
        <v>0</v>
      </c>
      <c r="J319" s="60">
        <v>0</v>
      </c>
      <c r="K319" s="60">
        <v>0</v>
      </c>
      <c r="L319" s="58" t="str">
        <f t="shared" si="59"/>
        <v>0</v>
      </c>
    </row>
    <row r="320" spans="1:12" ht="25.5">
      <c r="A320" s="301"/>
      <c r="B320" s="301"/>
      <c r="C320" s="323"/>
      <c r="D320" s="201" t="s">
        <v>157</v>
      </c>
      <c r="E320" s="73" t="s">
        <v>161</v>
      </c>
      <c r="F320" s="58">
        <f t="shared" si="60"/>
        <v>0</v>
      </c>
      <c r="G320" s="58">
        <v>0</v>
      </c>
      <c r="H320" s="58">
        <v>0</v>
      </c>
      <c r="I320" s="60">
        <f t="shared" si="61"/>
        <v>0</v>
      </c>
      <c r="J320" s="60">
        <v>0</v>
      </c>
      <c r="K320" s="60">
        <v>0</v>
      </c>
      <c r="L320" s="58" t="str">
        <f t="shared" si="59"/>
        <v>0</v>
      </c>
    </row>
    <row r="321" spans="1:12" ht="51">
      <c r="A321" s="301"/>
      <c r="B321" s="301"/>
      <c r="C321" s="323"/>
      <c r="D321" s="201" t="s">
        <v>158</v>
      </c>
      <c r="E321" s="85" t="s">
        <v>162</v>
      </c>
      <c r="F321" s="58">
        <f t="shared" si="60"/>
        <v>0</v>
      </c>
      <c r="G321" s="58">
        <v>0</v>
      </c>
      <c r="H321" s="58">
        <v>0</v>
      </c>
      <c r="I321" s="60">
        <f t="shared" si="61"/>
        <v>0</v>
      </c>
      <c r="J321" s="60">
        <v>0</v>
      </c>
      <c r="K321" s="60">
        <v>0</v>
      </c>
      <c r="L321" s="58" t="str">
        <f t="shared" si="59"/>
        <v>0</v>
      </c>
    </row>
    <row r="322" spans="1:12" ht="51">
      <c r="A322" s="301"/>
      <c r="B322" s="301"/>
      <c r="C322" s="323"/>
      <c r="D322" s="201" t="s">
        <v>150</v>
      </c>
      <c r="E322" s="83" t="s">
        <v>151</v>
      </c>
      <c r="F322" s="58">
        <f t="shared" si="60"/>
        <v>0</v>
      </c>
      <c r="G322" s="58">
        <v>0</v>
      </c>
      <c r="H322" s="58">
        <v>0</v>
      </c>
      <c r="I322" s="60">
        <f t="shared" si="61"/>
        <v>0</v>
      </c>
      <c r="J322" s="60">
        <v>0</v>
      </c>
      <c r="K322" s="60">
        <v>0</v>
      </c>
      <c r="L322" s="58" t="str">
        <f t="shared" si="59"/>
        <v>0</v>
      </c>
    </row>
    <row r="323" spans="1:12" ht="63.75">
      <c r="A323" s="301"/>
      <c r="B323" s="301"/>
      <c r="C323" s="324"/>
      <c r="D323" s="201" t="s">
        <v>159</v>
      </c>
      <c r="E323" s="85" t="s">
        <v>173</v>
      </c>
      <c r="F323" s="58">
        <f t="shared" si="60"/>
        <v>0</v>
      </c>
      <c r="G323" s="58">
        <v>0</v>
      </c>
      <c r="H323" s="58">
        <v>0</v>
      </c>
      <c r="I323" s="60">
        <f t="shared" si="61"/>
        <v>0</v>
      </c>
      <c r="J323" s="60">
        <v>0</v>
      </c>
      <c r="K323" s="60">
        <v>0</v>
      </c>
      <c r="L323" s="63">
        <f t="shared" ref="L323:L330" si="62">IFERROR(I324*100/F324,"0")</f>
        <v>93.922093750000002</v>
      </c>
    </row>
    <row r="324" spans="1:12" ht="242.25">
      <c r="A324" s="301"/>
      <c r="B324" s="301"/>
      <c r="C324" s="62" t="s">
        <v>84</v>
      </c>
      <c r="D324" s="62"/>
      <c r="E324" s="18" t="s">
        <v>119</v>
      </c>
      <c r="F324" s="63">
        <f t="shared" si="60"/>
        <v>32000</v>
      </c>
      <c r="G324" s="63">
        <f>G325</f>
        <v>32000</v>
      </c>
      <c r="H324" s="63">
        <v>0</v>
      </c>
      <c r="I324" s="64">
        <f t="shared" si="61"/>
        <v>30055.07</v>
      </c>
      <c r="J324" s="64">
        <f>J325</f>
        <v>30055.07</v>
      </c>
      <c r="K324" s="64">
        <v>0</v>
      </c>
      <c r="L324" s="58">
        <f t="shared" si="62"/>
        <v>93.922093750000002</v>
      </c>
    </row>
    <row r="325" spans="1:12" ht="36">
      <c r="A325" s="301"/>
      <c r="B325" s="301"/>
      <c r="C325" s="201"/>
      <c r="D325" s="201" t="s">
        <v>187</v>
      </c>
      <c r="E325" s="44" t="s">
        <v>190</v>
      </c>
      <c r="F325" s="58">
        <f t="shared" si="60"/>
        <v>32000</v>
      </c>
      <c r="G325" s="58">
        <v>32000</v>
      </c>
      <c r="H325" s="58">
        <v>0</v>
      </c>
      <c r="I325" s="60">
        <f t="shared" si="61"/>
        <v>30055.07</v>
      </c>
      <c r="J325" s="60">
        <v>30055.07</v>
      </c>
      <c r="K325" s="60">
        <v>0</v>
      </c>
      <c r="L325" s="63">
        <f t="shared" si="62"/>
        <v>87.924484848484852</v>
      </c>
    </row>
    <row r="326" spans="1:12" ht="114.75">
      <c r="A326" s="301"/>
      <c r="B326" s="301"/>
      <c r="C326" s="62" t="s">
        <v>85</v>
      </c>
      <c r="D326" s="62"/>
      <c r="E326" s="68" t="s">
        <v>291</v>
      </c>
      <c r="F326" s="63">
        <f t="shared" si="60"/>
        <v>99000</v>
      </c>
      <c r="G326" s="63">
        <f>G327</f>
        <v>99000</v>
      </c>
      <c r="H326" s="63">
        <v>0</v>
      </c>
      <c r="I326" s="64">
        <f t="shared" si="61"/>
        <v>87045.24</v>
      </c>
      <c r="J326" s="64">
        <f>J327</f>
        <v>87045.24</v>
      </c>
      <c r="K326" s="64">
        <v>0</v>
      </c>
      <c r="L326" s="58">
        <f t="shared" si="62"/>
        <v>87.924484848484852</v>
      </c>
    </row>
    <row r="327" spans="1:12" ht="25.5">
      <c r="A327" s="301"/>
      <c r="B327" s="301"/>
      <c r="C327" s="201"/>
      <c r="D327" s="201" t="s">
        <v>188</v>
      </c>
      <c r="E327" s="66" t="s">
        <v>189</v>
      </c>
      <c r="F327" s="58">
        <f t="shared" si="60"/>
        <v>99000</v>
      </c>
      <c r="G327" s="58">
        <v>99000</v>
      </c>
      <c r="H327" s="58">
        <v>0</v>
      </c>
      <c r="I327" s="60">
        <f t="shared" si="61"/>
        <v>87045.24</v>
      </c>
      <c r="J327" s="60">
        <v>87045.24</v>
      </c>
      <c r="K327" s="60">
        <v>0</v>
      </c>
      <c r="L327" s="63">
        <f>IFERROR(I327*100/F327,"0")</f>
        <v>87.924484848484852</v>
      </c>
    </row>
    <row r="328" spans="1:12" ht="25.5">
      <c r="A328" s="301"/>
      <c r="B328" s="301"/>
      <c r="C328" s="62" t="s">
        <v>86</v>
      </c>
      <c r="D328" s="62"/>
      <c r="E328" s="17" t="s">
        <v>87</v>
      </c>
      <c r="F328" s="63">
        <f t="shared" si="60"/>
        <v>7950</v>
      </c>
      <c r="G328" s="63">
        <f>G329</f>
        <v>7950</v>
      </c>
      <c r="H328" s="63">
        <v>0</v>
      </c>
      <c r="I328" s="64">
        <f t="shared" si="61"/>
        <v>7487.18</v>
      </c>
      <c r="J328" s="64">
        <f>J329</f>
        <v>7487.18</v>
      </c>
      <c r="K328" s="64">
        <v>0</v>
      </c>
      <c r="L328" s="58">
        <f t="shared" si="62"/>
        <v>94.178364779874215</v>
      </c>
    </row>
    <row r="329" spans="1:12" ht="24">
      <c r="A329" s="301"/>
      <c r="B329" s="301"/>
      <c r="C329" s="201"/>
      <c r="D329" s="201" t="s">
        <v>188</v>
      </c>
      <c r="E329" s="36" t="s">
        <v>189</v>
      </c>
      <c r="F329" s="58">
        <f t="shared" si="60"/>
        <v>7950</v>
      </c>
      <c r="G329" s="58">
        <v>7950</v>
      </c>
      <c r="H329" s="58">
        <v>0</v>
      </c>
      <c r="I329" s="60">
        <f t="shared" si="61"/>
        <v>7487.18</v>
      </c>
      <c r="J329" s="60">
        <v>7487.18</v>
      </c>
      <c r="K329" s="60">
        <v>0</v>
      </c>
      <c r="L329" s="63">
        <f>IFERROR(I329*100/F329,"0")</f>
        <v>94.178364779874215</v>
      </c>
    </row>
    <row r="330" spans="1:12">
      <c r="A330" s="301"/>
      <c r="B330" s="301"/>
      <c r="C330" s="62" t="s">
        <v>88</v>
      </c>
      <c r="D330" s="62"/>
      <c r="E330" s="17" t="s">
        <v>89</v>
      </c>
      <c r="F330" s="63">
        <f t="shared" si="60"/>
        <v>113200</v>
      </c>
      <c r="G330" s="63">
        <f>G331</f>
        <v>113200</v>
      </c>
      <c r="H330" s="63">
        <v>0</v>
      </c>
      <c r="I330" s="64">
        <f t="shared" si="61"/>
        <v>103235.46</v>
      </c>
      <c r="J330" s="64">
        <f>J331</f>
        <v>103235.46</v>
      </c>
      <c r="K330" s="64">
        <v>0</v>
      </c>
      <c r="L330" s="58">
        <f t="shared" si="62"/>
        <v>91.197402826855125</v>
      </c>
    </row>
    <row r="331" spans="1:12" ht="24">
      <c r="A331" s="301"/>
      <c r="B331" s="301"/>
      <c r="C331" s="201"/>
      <c r="D331" s="201" t="s">
        <v>188</v>
      </c>
      <c r="E331" s="36" t="s">
        <v>189</v>
      </c>
      <c r="F331" s="58">
        <f t="shared" si="60"/>
        <v>113200</v>
      </c>
      <c r="G331" s="58">
        <v>113200</v>
      </c>
      <c r="H331" s="58">
        <v>0</v>
      </c>
      <c r="I331" s="60">
        <f t="shared" si="61"/>
        <v>103235.46</v>
      </c>
      <c r="J331" s="60">
        <v>103235.46</v>
      </c>
      <c r="K331" s="60">
        <v>0</v>
      </c>
      <c r="L331" s="63">
        <f>IFERROR(I331*100/F331,"0")</f>
        <v>91.197402826855125</v>
      </c>
    </row>
    <row r="332" spans="1:12" ht="38.25">
      <c r="A332" s="301"/>
      <c r="B332" s="301"/>
      <c r="C332" s="62" t="s">
        <v>90</v>
      </c>
      <c r="D332" s="62"/>
      <c r="E332" s="17" t="s">
        <v>91</v>
      </c>
      <c r="F332" s="63">
        <f t="shared" si="60"/>
        <v>257364.34</v>
      </c>
      <c r="G332" s="63">
        <f>G333+G334+G335+G336+G337+G339+G340+G341+G342+G343+G344+G346+G347+G348+G338+G345</f>
        <v>257364.34</v>
      </c>
      <c r="H332" s="63">
        <f>SUM(H333:H348)</f>
        <v>0</v>
      </c>
      <c r="I332" s="64">
        <f t="shared" si="61"/>
        <v>240466.82</v>
      </c>
      <c r="J332" s="64">
        <f>J333+J334+J335+J336+J337+J339+J340+J341+J342+J343++J344+J346+J348+J338+J345</f>
        <v>240466.82</v>
      </c>
      <c r="K332" s="64">
        <f>SUM(K333:K348)</f>
        <v>0</v>
      </c>
      <c r="L332" s="58">
        <f t="shared" ref="L332:L363" si="63">IFERROR(J333*100/G333,IFERROR(K333*100/H333,"0"))</f>
        <v>100</v>
      </c>
    </row>
    <row r="333" spans="1:12" ht="36">
      <c r="A333" s="301"/>
      <c r="B333" s="301"/>
      <c r="C333" s="302"/>
      <c r="D333" s="201" t="s">
        <v>165</v>
      </c>
      <c r="E333" s="39" t="s">
        <v>181</v>
      </c>
      <c r="F333" s="58">
        <f t="shared" si="60"/>
        <v>977.04</v>
      </c>
      <c r="G333" s="58">
        <v>977.04</v>
      </c>
      <c r="H333" s="58">
        <v>0</v>
      </c>
      <c r="I333" s="60">
        <f t="shared" si="61"/>
        <v>977.04</v>
      </c>
      <c r="J333" s="60">
        <v>977.04</v>
      </c>
      <c r="K333" s="60">
        <v>0</v>
      </c>
      <c r="L333" s="58">
        <f t="shared" si="63"/>
        <v>92.290209513023783</v>
      </c>
    </row>
    <row r="334" spans="1:12" ht="36">
      <c r="A334" s="301"/>
      <c r="B334" s="301"/>
      <c r="C334" s="302"/>
      <c r="D334" s="201" t="s">
        <v>155</v>
      </c>
      <c r="E334" s="34" t="s">
        <v>236</v>
      </c>
      <c r="F334" s="58">
        <f t="shared" si="60"/>
        <v>176600</v>
      </c>
      <c r="G334" s="58">
        <v>176600</v>
      </c>
      <c r="H334" s="58">
        <v>0</v>
      </c>
      <c r="I334" s="60">
        <f t="shared" si="61"/>
        <v>162984.51</v>
      </c>
      <c r="J334" s="60">
        <v>162984.51</v>
      </c>
      <c r="K334" s="60">
        <v>0</v>
      </c>
      <c r="L334" s="58">
        <f t="shared" si="63"/>
        <v>100</v>
      </c>
    </row>
    <row r="335" spans="1:12" ht="36">
      <c r="A335" s="301"/>
      <c r="B335" s="301"/>
      <c r="C335" s="302"/>
      <c r="D335" s="147" t="s">
        <v>156</v>
      </c>
      <c r="E335" s="34" t="s">
        <v>160</v>
      </c>
      <c r="F335" s="58">
        <f t="shared" si="60"/>
        <v>10376.56</v>
      </c>
      <c r="G335" s="58">
        <v>10376.56</v>
      </c>
      <c r="H335" s="58">
        <v>0</v>
      </c>
      <c r="I335" s="60">
        <f t="shared" si="61"/>
        <v>10376.56</v>
      </c>
      <c r="J335" s="60">
        <v>10376.56</v>
      </c>
      <c r="K335" s="60">
        <v>0</v>
      </c>
      <c r="L335" s="58">
        <f t="shared" si="63"/>
        <v>96.338999999999999</v>
      </c>
    </row>
    <row r="336" spans="1:12" ht="36">
      <c r="A336" s="301"/>
      <c r="B336" s="301"/>
      <c r="C336" s="302"/>
      <c r="D336" s="147" t="s">
        <v>141</v>
      </c>
      <c r="E336" s="34" t="s">
        <v>142</v>
      </c>
      <c r="F336" s="58">
        <f t="shared" si="60"/>
        <v>30000</v>
      </c>
      <c r="G336" s="58">
        <v>30000</v>
      </c>
      <c r="H336" s="58">
        <v>0</v>
      </c>
      <c r="I336" s="60">
        <f t="shared" si="61"/>
        <v>28901.7</v>
      </c>
      <c r="J336" s="60">
        <v>28901.7</v>
      </c>
      <c r="K336" s="60">
        <v>0</v>
      </c>
      <c r="L336" s="58">
        <f t="shared" si="63"/>
        <v>83.562765957446814</v>
      </c>
    </row>
    <row r="337" spans="1:12" ht="24">
      <c r="A337" s="301"/>
      <c r="B337" s="301"/>
      <c r="C337" s="302"/>
      <c r="D337" s="147" t="s">
        <v>143</v>
      </c>
      <c r="E337" s="34" t="s">
        <v>144</v>
      </c>
      <c r="F337" s="58">
        <f t="shared" si="60"/>
        <v>4700</v>
      </c>
      <c r="G337" s="58">
        <v>4700</v>
      </c>
      <c r="H337" s="58">
        <v>0</v>
      </c>
      <c r="I337" s="60">
        <f t="shared" si="61"/>
        <v>3927.45</v>
      </c>
      <c r="J337" s="60">
        <v>3927.45</v>
      </c>
      <c r="K337" s="60">
        <v>0</v>
      </c>
      <c r="L337" s="58">
        <f t="shared" si="63"/>
        <v>100</v>
      </c>
    </row>
    <row r="338" spans="1:12" ht="24">
      <c r="A338" s="301"/>
      <c r="B338" s="301"/>
      <c r="C338" s="302"/>
      <c r="D338" s="147" t="s">
        <v>145</v>
      </c>
      <c r="E338" s="36" t="s">
        <v>146</v>
      </c>
      <c r="F338" s="58">
        <f t="shared" si="60"/>
        <v>560</v>
      </c>
      <c r="G338" s="58">
        <v>560</v>
      </c>
      <c r="H338" s="58">
        <v>0</v>
      </c>
      <c r="I338" s="60">
        <f t="shared" si="61"/>
        <v>560</v>
      </c>
      <c r="J338" s="60">
        <v>560</v>
      </c>
      <c r="K338" s="60">
        <v>0</v>
      </c>
      <c r="L338" s="58">
        <f t="shared" si="63"/>
        <v>99.973145539906099</v>
      </c>
    </row>
    <row r="339" spans="1:12" ht="24">
      <c r="A339" s="301"/>
      <c r="B339" s="301"/>
      <c r="C339" s="302"/>
      <c r="D339" s="147" t="s">
        <v>147</v>
      </c>
      <c r="E339" s="36" t="s">
        <v>148</v>
      </c>
      <c r="F339" s="58">
        <f t="shared" si="60"/>
        <v>10650</v>
      </c>
      <c r="G339" s="58">
        <v>10650</v>
      </c>
      <c r="H339" s="58">
        <v>0</v>
      </c>
      <c r="I339" s="60">
        <f t="shared" si="61"/>
        <v>10647.14</v>
      </c>
      <c r="J339" s="60">
        <v>10647.14</v>
      </c>
      <c r="K339" s="60">
        <v>0</v>
      </c>
      <c r="L339" s="58">
        <f t="shared" si="63"/>
        <v>73.845555555555549</v>
      </c>
    </row>
    <row r="340" spans="1:12">
      <c r="A340" s="301"/>
      <c r="B340" s="301"/>
      <c r="C340" s="302"/>
      <c r="D340" s="147" t="s">
        <v>153</v>
      </c>
      <c r="E340" s="36" t="s">
        <v>154</v>
      </c>
      <c r="F340" s="58">
        <f t="shared" si="60"/>
        <v>1800</v>
      </c>
      <c r="G340" s="58">
        <v>1800</v>
      </c>
      <c r="H340" s="58">
        <v>0</v>
      </c>
      <c r="I340" s="60">
        <f t="shared" si="61"/>
        <v>1329.22</v>
      </c>
      <c r="J340" s="60">
        <v>1329.22</v>
      </c>
      <c r="K340" s="60">
        <v>0</v>
      </c>
      <c r="L340" s="58" t="str">
        <f>IFERROR(#REF!*100/#REF!,IFERROR(#REF!*100/#REF!,"0"))</f>
        <v>0</v>
      </c>
    </row>
    <row r="341" spans="1:12" ht="24">
      <c r="A341" s="301"/>
      <c r="B341" s="301"/>
      <c r="C341" s="302"/>
      <c r="D341" s="201" t="s">
        <v>169</v>
      </c>
      <c r="E341" s="34" t="s">
        <v>172</v>
      </c>
      <c r="F341" s="58">
        <f t="shared" si="60"/>
        <v>140</v>
      </c>
      <c r="G341" s="58">
        <v>140</v>
      </c>
      <c r="H341" s="58">
        <v>0</v>
      </c>
      <c r="I341" s="60">
        <f t="shared" si="61"/>
        <v>140</v>
      </c>
      <c r="J341" s="60">
        <v>140</v>
      </c>
      <c r="K341" s="60">
        <v>0</v>
      </c>
      <c r="L341" s="58">
        <f t="shared" si="63"/>
        <v>99.97743504933716</v>
      </c>
    </row>
    <row r="342" spans="1:12" ht="24">
      <c r="A342" s="301"/>
      <c r="B342" s="301"/>
      <c r="C342" s="302"/>
      <c r="D342" s="201" t="s">
        <v>137</v>
      </c>
      <c r="E342" s="34" t="s">
        <v>138</v>
      </c>
      <c r="F342" s="58">
        <f t="shared" si="60"/>
        <v>13738.12</v>
      </c>
      <c r="G342" s="58">
        <v>13738.12</v>
      </c>
      <c r="H342" s="58">
        <v>0</v>
      </c>
      <c r="I342" s="60">
        <f t="shared" si="61"/>
        <v>13735.02</v>
      </c>
      <c r="J342" s="60">
        <v>13735.02</v>
      </c>
      <c r="K342" s="60">
        <v>0</v>
      </c>
      <c r="L342" s="58">
        <f t="shared" si="63"/>
        <v>64.957499999999996</v>
      </c>
    </row>
    <row r="343" spans="1:12" ht="24">
      <c r="A343" s="301"/>
      <c r="B343" s="301"/>
      <c r="C343" s="302"/>
      <c r="D343" s="201" t="s">
        <v>170</v>
      </c>
      <c r="E343" s="39" t="s">
        <v>210</v>
      </c>
      <c r="F343" s="58">
        <f t="shared" si="60"/>
        <v>1200</v>
      </c>
      <c r="G343" s="58">
        <v>1200</v>
      </c>
      <c r="H343" s="58">
        <v>0</v>
      </c>
      <c r="I343" s="60">
        <f t="shared" si="61"/>
        <v>779.49</v>
      </c>
      <c r="J343" s="60">
        <v>779.49</v>
      </c>
      <c r="K343" s="60">
        <v>0</v>
      </c>
      <c r="L343" s="58">
        <f t="shared" si="63"/>
        <v>82.415882352941182</v>
      </c>
    </row>
    <row r="344" spans="1:12" ht="24">
      <c r="A344" s="301"/>
      <c r="B344" s="301"/>
      <c r="C344" s="302"/>
      <c r="D344" s="201" t="s">
        <v>157</v>
      </c>
      <c r="E344" s="34" t="s">
        <v>161</v>
      </c>
      <c r="F344" s="58">
        <f t="shared" si="60"/>
        <v>1700</v>
      </c>
      <c r="G344" s="58">
        <v>1700</v>
      </c>
      <c r="H344" s="58">
        <v>0</v>
      </c>
      <c r="I344" s="60">
        <f t="shared" si="61"/>
        <v>1401.07</v>
      </c>
      <c r="J344" s="60">
        <v>1401.07</v>
      </c>
      <c r="K344" s="60">
        <v>0</v>
      </c>
      <c r="L344" s="58">
        <f t="shared" si="63"/>
        <v>28.333333333333332</v>
      </c>
    </row>
    <row r="345" spans="1:12">
      <c r="A345" s="301"/>
      <c r="B345" s="301"/>
      <c r="C345" s="302"/>
      <c r="D345" s="201" t="s">
        <v>139</v>
      </c>
      <c r="E345" s="36" t="s">
        <v>132</v>
      </c>
      <c r="F345" s="58">
        <f t="shared" si="60"/>
        <v>300</v>
      </c>
      <c r="G345" s="58">
        <v>300</v>
      </c>
      <c r="H345" s="58">
        <v>0</v>
      </c>
      <c r="I345" s="60">
        <f t="shared" si="61"/>
        <v>85</v>
      </c>
      <c r="J345" s="60">
        <v>85</v>
      </c>
      <c r="K345" s="60">
        <v>0</v>
      </c>
      <c r="L345" s="58">
        <f t="shared" si="63"/>
        <v>100</v>
      </c>
    </row>
    <row r="346" spans="1:12" ht="36">
      <c r="A346" s="301"/>
      <c r="B346" s="301"/>
      <c r="C346" s="302"/>
      <c r="D346" s="201" t="s">
        <v>158</v>
      </c>
      <c r="E346" s="39" t="s">
        <v>231</v>
      </c>
      <c r="F346" s="58">
        <f t="shared" si="60"/>
        <v>3403.22</v>
      </c>
      <c r="G346" s="58">
        <v>3403.22</v>
      </c>
      <c r="H346" s="58">
        <v>0</v>
      </c>
      <c r="I346" s="60">
        <f t="shared" si="61"/>
        <v>3403.22</v>
      </c>
      <c r="J346" s="60">
        <v>3403.22</v>
      </c>
      <c r="K346" s="60">
        <v>0</v>
      </c>
      <c r="L346" s="58" t="str">
        <f t="shared" si="63"/>
        <v>0</v>
      </c>
    </row>
    <row r="347" spans="1:12" ht="36">
      <c r="A347" s="301"/>
      <c r="B347" s="301"/>
      <c r="C347" s="302"/>
      <c r="D347" s="201" t="s">
        <v>150</v>
      </c>
      <c r="E347" s="38" t="s">
        <v>151</v>
      </c>
      <c r="F347" s="58">
        <f t="shared" si="60"/>
        <v>0</v>
      </c>
      <c r="G347" s="58">
        <v>0</v>
      </c>
      <c r="H347" s="58">
        <v>0</v>
      </c>
      <c r="I347" s="60">
        <f t="shared" si="61"/>
        <v>0</v>
      </c>
      <c r="J347" s="60">
        <v>0</v>
      </c>
      <c r="K347" s="60">
        <v>0</v>
      </c>
      <c r="L347" s="58">
        <f t="shared" si="63"/>
        <v>100</v>
      </c>
    </row>
    <row r="348" spans="1:12" ht="60">
      <c r="A348" s="301"/>
      <c r="B348" s="301"/>
      <c r="C348" s="302"/>
      <c r="D348" s="201" t="s">
        <v>159</v>
      </c>
      <c r="E348" s="39" t="s">
        <v>173</v>
      </c>
      <c r="F348" s="58">
        <f t="shared" si="60"/>
        <v>1219.4000000000001</v>
      </c>
      <c r="G348" s="58">
        <v>1219.4000000000001</v>
      </c>
      <c r="H348" s="58">
        <v>0</v>
      </c>
      <c r="I348" s="60">
        <f t="shared" si="61"/>
        <v>1219.4000000000001</v>
      </c>
      <c r="J348" s="60">
        <v>1219.4000000000001</v>
      </c>
      <c r="K348" s="60">
        <v>0</v>
      </c>
      <c r="L348" s="63">
        <f t="shared" ref="L348:L350" si="64">IFERROR(I349*100/F349,"0")</f>
        <v>82.920492106910601</v>
      </c>
    </row>
    <row r="349" spans="1:12" ht="76.5">
      <c r="A349" s="301"/>
      <c r="B349" s="301"/>
      <c r="C349" s="62" t="s">
        <v>92</v>
      </c>
      <c r="D349" s="62"/>
      <c r="E349" s="111" t="s">
        <v>250</v>
      </c>
      <c r="F349" s="63">
        <f t="shared" si="60"/>
        <v>63223.66</v>
      </c>
      <c r="G349" s="63">
        <f>G350+G351+G352+G353+G354+G355</f>
        <v>63223.66</v>
      </c>
      <c r="H349" s="63">
        <f>SUM(H352:H354)</f>
        <v>0</v>
      </c>
      <c r="I349" s="64">
        <f t="shared" si="61"/>
        <v>52425.37</v>
      </c>
      <c r="J349" s="64">
        <f>J350+J351+J352+J353+J354+J355</f>
        <v>52425.37</v>
      </c>
      <c r="K349" s="64">
        <f>SUM(K352:K354)</f>
        <v>0</v>
      </c>
      <c r="L349" s="58">
        <f t="shared" si="64"/>
        <v>73.690823906803999</v>
      </c>
    </row>
    <row r="350" spans="1:12" ht="36">
      <c r="A350" s="301"/>
      <c r="B350" s="301"/>
      <c r="C350" s="357"/>
      <c r="D350" s="201" t="s">
        <v>155</v>
      </c>
      <c r="E350" s="34" t="s">
        <v>236</v>
      </c>
      <c r="F350" s="58">
        <f>G350</f>
        <v>23692</v>
      </c>
      <c r="G350" s="58">
        <v>23692</v>
      </c>
      <c r="H350" s="58">
        <v>0</v>
      </c>
      <c r="I350" s="60">
        <f>J350</f>
        <v>17458.830000000002</v>
      </c>
      <c r="J350" s="60">
        <v>17458.830000000002</v>
      </c>
      <c r="K350" s="60">
        <v>0</v>
      </c>
      <c r="L350" s="58">
        <f t="shared" si="64"/>
        <v>97.132142857142853</v>
      </c>
    </row>
    <row r="351" spans="1:12" ht="36">
      <c r="A351" s="301"/>
      <c r="B351" s="301"/>
      <c r="C351" s="333"/>
      <c r="D351" s="201" t="s">
        <v>156</v>
      </c>
      <c r="E351" s="34" t="s">
        <v>160</v>
      </c>
      <c r="F351" s="58">
        <f>G351</f>
        <v>1400</v>
      </c>
      <c r="G351" s="58">
        <v>1400</v>
      </c>
      <c r="H351" s="58">
        <v>0</v>
      </c>
      <c r="I351" s="60">
        <f>J351</f>
        <v>1359.85</v>
      </c>
      <c r="J351" s="60">
        <v>1359.85</v>
      </c>
      <c r="K351" s="60">
        <v>0</v>
      </c>
      <c r="L351" s="58">
        <f t="shared" si="63"/>
        <v>88.553548387096768</v>
      </c>
    </row>
    <row r="352" spans="1:12" ht="36">
      <c r="A352" s="301"/>
      <c r="B352" s="301"/>
      <c r="C352" s="333"/>
      <c r="D352" s="201" t="s">
        <v>141</v>
      </c>
      <c r="E352" s="34" t="s">
        <v>142</v>
      </c>
      <c r="F352" s="58">
        <f t="shared" si="60"/>
        <v>9300</v>
      </c>
      <c r="G352" s="58">
        <v>9300</v>
      </c>
      <c r="H352" s="58">
        <v>0</v>
      </c>
      <c r="I352" s="60">
        <f t="shared" si="61"/>
        <v>8235.48</v>
      </c>
      <c r="J352" s="60">
        <v>8235.48</v>
      </c>
      <c r="K352" s="60">
        <v>0</v>
      </c>
      <c r="L352" s="58">
        <f t="shared" si="63"/>
        <v>56.362499999999997</v>
      </c>
    </row>
    <row r="353" spans="1:12" ht="24">
      <c r="A353" s="301"/>
      <c r="B353" s="301"/>
      <c r="C353" s="333"/>
      <c r="D353" s="201" t="s">
        <v>143</v>
      </c>
      <c r="E353" s="34" t="s">
        <v>144</v>
      </c>
      <c r="F353" s="58">
        <f t="shared" si="60"/>
        <v>1200</v>
      </c>
      <c r="G353" s="58">
        <v>1200</v>
      </c>
      <c r="H353" s="58">
        <v>0</v>
      </c>
      <c r="I353" s="60">
        <f t="shared" si="61"/>
        <v>676.35</v>
      </c>
      <c r="J353" s="60">
        <v>676.35</v>
      </c>
      <c r="K353" s="60">
        <v>0</v>
      </c>
      <c r="L353" s="58">
        <f t="shared" si="63"/>
        <v>88.895107010511992</v>
      </c>
    </row>
    <row r="354" spans="1:12" ht="24">
      <c r="A354" s="301"/>
      <c r="B354" s="301"/>
      <c r="C354" s="333"/>
      <c r="D354" s="201" t="s">
        <v>145</v>
      </c>
      <c r="E354" s="36" t="s">
        <v>146</v>
      </c>
      <c r="F354" s="58">
        <f t="shared" si="60"/>
        <v>26446</v>
      </c>
      <c r="G354" s="58">
        <v>26446</v>
      </c>
      <c r="H354" s="58">
        <v>0</v>
      </c>
      <c r="I354" s="60">
        <f t="shared" si="61"/>
        <v>23509.200000000001</v>
      </c>
      <c r="J354" s="60">
        <v>23509.200000000001</v>
      </c>
      <c r="K354" s="60">
        <v>0</v>
      </c>
      <c r="L354" s="58">
        <f t="shared" si="63"/>
        <v>100</v>
      </c>
    </row>
    <row r="355" spans="1:12" ht="36">
      <c r="A355" s="301"/>
      <c r="B355" s="301"/>
      <c r="C355" s="358"/>
      <c r="D355" s="201" t="s">
        <v>158</v>
      </c>
      <c r="E355" s="39" t="s">
        <v>231</v>
      </c>
      <c r="F355" s="58">
        <f t="shared" si="60"/>
        <v>1185.6600000000001</v>
      </c>
      <c r="G355" s="58">
        <v>1185.6600000000001</v>
      </c>
      <c r="H355" s="58">
        <v>0</v>
      </c>
      <c r="I355" s="60">
        <f t="shared" si="61"/>
        <v>1185.6600000000001</v>
      </c>
      <c r="J355" s="60">
        <v>1185.6600000000001</v>
      </c>
      <c r="K355" s="60">
        <v>0</v>
      </c>
      <c r="L355" s="63">
        <f t="shared" si="63"/>
        <v>98.329404761904769</v>
      </c>
    </row>
    <row r="356" spans="1:12" ht="38.25">
      <c r="A356" s="301"/>
      <c r="B356" s="301"/>
      <c r="C356" s="189" t="s">
        <v>221</v>
      </c>
      <c r="D356" s="62"/>
      <c r="E356" s="91" t="s">
        <v>238</v>
      </c>
      <c r="F356" s="63">
        <f>G356</f>
        <v>84000</v>
      </c>
      <c r="G356" s="63">
        <f>G357+G358</f>
        <v>84000</v>
      </c>
      <c r="H356" s="63">
        <f t="shared" ref="H356:K356" si="65">H357+H358</f>
        <v>0</v>
      </c>
      <c r="I356" s="63">
        <f t="shared" si="65"/>
        <v>82596.7</v>
      </c>
      <c r="J356" s="63">
        <f t="shared" si="65"/>
        <v>82596.7</v>
      </c>
      <c r="K356" s="63">
        <f t="shared" si="65"/>
        <v>0</v>
      </c>
      <c r="L356" s="58">
        <f t="shared" si="63"/>
        <v>99.983783783783778</v>
      </c>
    </row>
    <row r="357" spans="1:12" ht="24">
      <c r="A357" s="301"/>
      <c r="B357" s="301"/>
      <c r="C357" s="357"/>
      <c r="D357" s="201" t="s">
        <v>188</v>
      </c>
      <c r="E357" s="36" t="s">
        <v>189</v>
      </c>
      <c r="F357" s="58">
        <f>G357</f>
        <v>33300</v>
      </c>
      <c r="G357" s="58">
        <v>33300</v>
      </c>
      <c r="H357" s="58">
        <v>0</v>
      </c>
      <c r="I357" s="60">
        <f>J357</f>
        <v>33294.6</v>
      </c>
      <c r="J357" s="60">
        <v>33294.6</v>
      </c>
      <c r="K357" s="60">
        <v>0</v>
      </c>
      <c r="L357" s="58">
        <f t="shared" si="63"/>
        <v>97.242800788954639</v>
      </c>
    </row>
    <row r="358" spans="1:12" ht="24">
      <c r="A358" s="301"/>
      <c r="B358" s="301"/>
      <c r="C358" s="358"/>
      <c r="D358" s="201" t="s">
        <v>137</v>
      </c>
      <c r="E358" s="34" t="s">
        <v>138</v>
      </c>
      <c r="F358" s="58">
        <f>G358</f>
        <v>50700</v>
      </c>
      <c r="G358" s="58">
        <v>50700</v>
      </c>
      <c r="H358" s="58">
        <v>0</v>
      </c>
      <c r="I358" s="60">
        <f>J358</f>
        <v>49302.1</v>
      </c>
      <c r="J358" s="60">
        <v>49302.1</v>
      </c>
      <c r="K358" s="60">
        <v>0</v>
      </c>
      <c r="L358" s="63" t="str">
        <f t="shared" si="63"/>
        <v>0</v>
      </c>
    </row>
    <row r="359" spans="1:12" ht="38.25">
      <c r="A359" s="301"/>
      <c r="B359" s="301"/>
      <c r="C359" s="113" t="s">
        <v>264</v>
      </c>
      <c r="D359" s="107"/>
      <c r="E359" s="87" t="s">
        <v>268</v>
      </c>
      <c r="F359" s="63">
        <f>G359+H359</f>
        <v>0</v>
      </c>
      <c r="G359" s="63">
        <f>G360</f>
        <v>0</v>
      </c>
      <c r="H359" s="63">
        <v>0</v>
      </c>
      <c r="I359" s="63">
        <f>J359+K359</f>
        <v>0</v>
      </c>
      <c r="J359" s="63">
        <f>J360</f>
        <v>0</v>
      </c>
      <c r="K359" s="63">
        <f>K360</f>
        <v>0</v>
      </c>
      <c r="L359" s="58" t="str">
        <f t="shared" si="63"/>
        <v>0</v>
      </c>
    </row>
    <row r="360" spans="1:12" ht="25.5">
      <c r="A360" s="301"/>
      <c r="B360" s="301"/>
      <c r="C360" s="107"/>
      <c r="D360" s="76" t="s">
        <v>188</v>
      </c>
      <c r="E360" s="88" t="s">
        <v>189</v>
      </c>
      <c r="F360" s="58">
        <f>G360</f>
        <v>0</v>
      </c>
      <c r="G360" s="58">
        <v>0</v>
      </c>
      <c r="H360" s="58">
        <v>0</v>
      </c>
      <c r="I360" s="58">
        <f>J360</f>
        <v>0</v>
      </c>
      <c r="J360" s="58">
        <v>0</v>
      </c>
      <c r="K360" s="58">
        <v>0</v>
      </c>
      <c r="L360" s="63">
        <f t="shared" ref="L360" si="66">IFERROR(I361*100/F361,"0")</f>
        <v>92.106666666666669</v>
      </c>
    </row>
    <row r="361" spans="1:12" ht="25.5">
      <c r="A361" s="301"/>
      <c r="B361" s="301"/>
      <c r="C361" s="62" t="s">
        <v>93</v>
      </c>
      <c r="D361" s="62"/>
      <c r="E361" s="17" t="s">
        <v>109</v>
      </c>
      <c r="F361" s="63">
        <f t="shared" si="60"/>
        <v>1500</v>
      </c>
      <c r="G361" s="63">
        <f>G362+G363+G364</f>
        <v>1500</v>
      </c>
      <c r="H361" s="63">
        <f>SUM(H362:H364)</f>
        <v>0</v>
      </c>
      <c r="I361" s="64">
        <f t="shared" si="61"/>
        <v>1381.6</v>
      </c>
      <c r="J361" s="64">
        <f>J362+J363+J364</f>
        <v>1381.6</v>
      </c>
      <c r="K361" s="64">
        <f>SUM(K362:K364)</f>
        <v>0</v>
      </c>
      <c r="L361" s="58">
        <f t="shared" si="63"/>
        <v>92.106666666666669</v>
      </c>
    </row>
    <row r="362" spans="1:12" ht="24">
      <c r="A362" s="301"/>
      <c r="B362" s="301"/>
      <c r="C362" s="302"/>
      <c r="D362" s="201" t="s">
        <v>188</v>
      </c>
      <c r="E362" s="36" t="s">
        <v>189</v>
      </c>
      <c r="F362" s="58">
        <f t="shared" si="60"/>
        <v>1500</v>
      </c>
      <c r="G362" s="58">
        <v>1500</v>
      </c>
      <c r="H362" s="58">
        <v>0</v>
      </c>
      <c r="I362" s="60">
        <f t="shared" si="61"/>
        <v>1381.6</v>
      </c>
      <c r="J362" s="60">
        <v>1381.6</v>
      </c>
      <c r="K362" s="60">
        <v>0</v>
      </c>
      <c r="L362" s="58" t="str">
        <f t="shared" si="63"/>
        <v>0</v>
      </c>
    </row>
    <row r="363" spans="1:12" ht="25.5">
      <c r="A363" s="301"/>
      <c r="B363" s="301"/>
      <c r="C363" s="302"/>
      <c r="D363" s="201" t="s">
        <v>147</v>
      </c>
      <c r="E363" s="66" t="s">
        <v>148</v>
      </c>
      <c r="F363" s="58">
        <f t="shared" si="60"/>
        <v>0</v>
      </c>
      <c r="G363" s="58">
        <v>0</v>
      </c>
      <c r="H363" s="58">
        <v>0</v>
      </c>
      <c r="I363" s="60">
        <f t="shared" si="61"/>
        <v>0</v>
      </c>
      <c r="J363" s="60">
        <v>0</v>
      </c>
      <c r="K363" s="60">
        <v>0</v>
      </c>
      <c r="L363" s="58" t="str">
        <f t="shared" si="63"/>
        <v>0</v>
      </c>
    </row>
    <row r="364" spans="1:12" ht="25.5">
      <c r="A364" s="301"/>
      <c r="B364" s="301"/>
      <c r="C364" s="302"/>
      <c r="D364" s="201" t="s">
        <v>137</v>
      </c>
      <c r="E364" s="73" t="s">
        <v>138</v>
      </c>
      <c r="F364" s="58">
        <f t="shared" si="60"/>
        <v>0</v>
      </c>
      <c r="G364" s="58">
        <v>0</v>
      </c>
      <c r="H364" s="58">
        <v>0</v>
      </c>
      <c r="I364" s="60">
        <f t="shared" si="61"/>
        <v>0</v>
      </c>
      <c r="J364" s="60">
        <v>0</v>
      </c>
      <c r="K364" s="60">
        <v>0</v>
      </c>
      <c r="L364" s="57">
        <f>IFERROR(I365*100/F365,"0")</f>
        <v>100</v>
      </c>
    </row>
    <row r="365" spans="1:12" ht="63.75">
      <c r="A365" s="114" t="s">
        <v>70</v>
      </c>
      <c r="B365" s="114" t="s">
        <v>97</v>
      </c>
      <c r="C365" s="82"/>
      <c r="D365" s="82"/>
      <c r="E365" s="103" t="s">
        <v>292</v>
      </c>
      <c r="F365" s="57">
        <f>G365</f>
        <v>1777.44</v>
      </c>
      <c r="G365" s="58">
        <f>G366</f>
        <v>1777.44</v>
      </c>
      <c r="H365" s="58">
        <f>H366</f>
        <v>0</v>
      </c>
      <c r="I365" s="59">
        <f>J365</f>
        <v>1777.44</v>
      </c>
      <c r="J365" s="60">
        <f>J366</f>
        <v>1777.44</v>
      </c>
      <c r="K365" s="60">
        <f>K366</f>
        <v>0</v>
      </c>
      <c r="L365" s="63">
        <f t="shared" ref="L365" si="67">IFERROR(I366*100/F366,"0")</f>
        <v>100</v>
      </c>
    </row>
    <row r="366" spans="1:12" ht="76.5">
      <c r="A366" s="359"/>
      <c r="B366" s="359"/>
      <c r="C366" s="62" t="s">
        <v>98</v>
      </c>
      <c r="D366" s="62"/>
      <c r="E366" s="157" t="s">
        <v>249</v>
      </c>
      <c r="F366" s="63">
        <f>G366+H366</f>
        <v>1777.44</v>
      </c>
      <c r="G366" s="63">
        <f>SUM(G367)</f>
        <v>1777.44</v>
      </c>
      <c r="H366" s="63">
        <f>SUM(H367)</f>
        <v>0</v>
      </c>
      <c r="I366" s="64">
        <f>J366+K366</f>
        <v>1777.44</v>
      </c>
      <c r="J366" s="64">
        <f>J367</f>
        <v>1777.44</v>
      </c>
      <c r="K366" s="64">
        <f>SUM(K367)</f>
        <v>0</v>
      </c>
      <c r="L366" s="58">
        <f t="shared" ref="L366" si="68">IFERROR(J367*100/G367,IFERROR(K367*100/H367,"0"))</f>
        <v>100</v>
      </c>
    </row>
    <row r="367" spans="1:12" ht="108">
      <c r="A367" s="359"/>
      <c r="B367" s="359"/>
      <c r="C367" s="201"/>
      <c r="D367" s="201" t="s">
        <v>191</v>
      </c>
      <c r="E367" s="36" t="s">
        <v>259</v>
      </c>
      <c r="F367" s="58">
        <f>G367</f>
        <v>1777.44</v>
      </c>
      <c r="G367" s="58">
        <v>1777.44</v>
      </c>
      <c r="H367" s="58">
        <v>0</v>
      </c>
      <c r="I367" s="60">
        <f>J367</f>
        <v>1777.44</v>
      </c>
      <c r="J367" s="60">
        <v>1777.44</v>
      </c>
      <c r="K367" s="60">
        <v>0</v>
      </c>
      <c r="L367" s="57">
        <f>IFERROR(I368*100/F368,"0")</f>
        <v>80.413936317489615</v>
      </c>
    </row>
    <row r="368" spans="1:12" ht="51">
      <c r="A368" s="114" t="s">
        <v>79</v>
      </c>
      <c r="B368" s="114" t="s">
        <v>100</v>
      </c>
      <c r="C368" s="81"/>
      <c r="D368" s="82"/>
      <c r="E368" s="103" t="s">
        <v>120</v>
      </c>
      <c r="F368" s="57">
        <f>F369+F371</f>
        <v>86680</v>
      </c>
      <c r="G368" s="58">
        <f>G369+G371</f>
        <v>86680</v>
      </c>
      <c r="H368" s="58">
        <f t="shared" ref="H368:J368" si="69">H369+H371</f>
        <v>0</v>
      </c>
      <c r="I368" s="57">
        <f t="shared" si="69"/>
        <v>69702.8</v>
      </c>
      <c r="J368" s="58">
        <f t="shared" si="69"/>
        <v>69702.8</v>
      </c>
      <c r="K368" s="60">
        <f t="shared" ref="K368" si="70">K369</f>
        <v>0</v>
      </c>
      <c r="L368" s="63">
        <f t="shared" ref="L368" si="71">IFERROR(I369*100/F369,"0")</f>
        <v>77.266738082485276</v>
      </c>
    </row>
    <row r="369" spans="1:12" ht="63.75">
      <c r="A369" s="307"/>
      <c r="B369" s="307"/>
      <c r="C369" s="61" t="s">
        <v>101</v>
      </c>
      <c r="D369" s="62"/>
      <c r="E369" s="17" t="s">
        <v>239</v>
      </c>
      <c r="F369" s="63">
        <f>G369</f>
        <v>74680</v>
      </c>
      <c r="G369" s="63">
        <v>74680</v>
      </c>
      <c r="H369" s="63">
        <f>SUM(H370)</f>
        <v>0</v>
      </c>
      <c r="I369" s="64">
        <f>J369</f>
        <v>57702.8</v>
      </c>
      <c r="J369" s="64">
        <v>57702.8</v>
      </c>
      <c r="K369" s="64">
        <f>SUM(K370)</f>
        <v>0</v>
      </c>
      <c r="L369" s="58">
        <f t="shared" ref="L369:L397" si="72">IFERROR(J370*100/G370,IFERROR(K370*100/H370,"0"))</f>
        <v>77.266738082485276</v>
      </c>
    </row>
    <row r="370" spans="1:12" ht="24">
      <c r="A370" s="308"/>
      <c r="B370" s="308"/>
      <c r="C370" s="193"/>
      <c r="D370" s="189" t="s">
        <v>196</v>
      </c>
      <c r="E370" s="36" t="s">
        <v>133</v>
      </c>
      <c r="F370" s="58">
        <f>G370</f>
        <v>74680</v>
      </c>
      <c r="G370" s="58">
        <v>74680</v>
      </c>
      <c r="H370" s="58">
        <v>0</v>
      </c>
      <c r="I370" s="60">
        <f>J370</f>
        <v>57702.8</v>
      </c>
      <c r="J370" s="60">
        <v>57702.8</v>
      </c>
      <c r="K370" s="60">
        <v>0</v>
      </c>
      <c r="L370" s="63">
        <f t="shared" si="72"/>
        <v>100</v>
      </c>
    </row>
    <row r="371" spans="1:12" ht="63.75">
      <c r="A371" s="308"/>
      <c r="B371" s="308"/>
      <c r="C371" s="193" t="s">
        <v>222</v>
      </c>
      <c r="D371" s="189"/>
      <c r="E371" s="17" t="s">
        <v>240</v>
      </c>
      <c r="F371" s="63">
        <f t="shared" ref="F371:K371" si="73">F372</f>
        <v>12000</v>
      </c>
      <c r="G371" s="63">
        <f t="shared" si="73"/>
        <v>12000</v>
      </c>
      <c r="H371" s="63">
        <f t="shared" si="73"/>
        <v>0</v>
      </c>
      <c r="I371" s="64">
        <f t="shared" si="73"/>
        <v>12000</v>
      </c>
      <c r="J371" s="64">
        <f t="shared" si="73"/>
        <v>12000</v>
      </c>
      <c r="K371" s="64">
        <f t="shared" si="73"/>
        <v>0</v>
      </c>
      <c r="L371" s="58">
        <f t="shared" si="72"/>
        <v>100</v>
      </c>
    </row>
    <row r="372" spans="1:12" ht="24">
      <c r="A372" s="326"/>
      <c r="B372" s="326"/>
      <c r="C372" s="193"/>
      <c r="D372" s="189" t="s">
        <v>196</v>
      </c>
      <c r="E372" s="36" t="s">
        <v>133</v>
      </c>
      <c r="F372" s="58">
        <f>G372</f>
        <v>12000</v>
      </c>
      <c r="G372" s="58">
        <v>12000</v>
      </c>
      <c r="H372" s="58">
        <v>0</v>
      </c>
      <c r="I372" s="60">
        <f>J372</f>
        <v>12000</v>
      </c>
      <c r="J372" s="60">
        <v>12000</v>
      </c>
      <c r="K372" s="60">
        <v>0</v>
      </c>
      <c r="L372" s="57">
        <f t="shared" si="72"/>
        <v>95.701936658479426</v>
      </c>
    </row>
    <row r="373" spans="1:12">
      <c r="A373" s="191" t="s">
        <v>96</v>
      </c>
      <c r="B373" s="191" t="s">
        <v>223</v>
      </c>
      <c r="C373" s="195"/>
      <c r="D373" s="113"/>
      <c r="E373" s="118" t="s">
        <v>241</v>
      </c>
      <c r="F373" s="57">
        <f t="shared" ref="F373:K373" si="74">F374+F386+F400+F402+F411+F413</f>
        <v>3606418</v>
      </c>
      <c r="G373" s="58">
        <f t="shared" si="74"/>
        <v>3606418</v>
      </c>
      <c r="H373" s="58">
        <f t="shared" si="74"/>
        <v>0</v>
      </c>
      <c r="I373" s="57">
        <f t="shared" si="74"/>
        <v>3451411.8700000006</v>
      </c>
      <c r="J373" s="58">
        <f t="shared" si="74"/>
        <v>3451411.8700000006</v>
      </c>
      <c r="K373" s="58">
        <f t="shared" si="74"/>
        <v>0</v>
      </c>
      <c r="L373" s="63">
        <f t="shared" si="72"/>
        <v>93.401493123772099</v>
      </c>
    </row>
    <row r="374" spans="1:12" ht="25.5">
      <c r="A374" s="307"/>
      <c r="B374" s="307"/>
      <c r="C374" s="195" t="s">
        <v>225</v>
      </c>
      <c r="D374" s="113"/>
      <c r="E374" s="91" t="s">
        <v>242</v>
      </c>
      <c r="F374" s="63">
        <f>G374+H374</f>
        <v>2036000</v>
      </c>
      <c r="G374" s="63">
        <f>G375+G376+G377+G378+G379+G380+G381+G382+G383+G384+G385</f>
        <v>2036000</v>
      </c>
      <c r="H374" s="63">
        <f t="shared" ref="H374" si="75">H375+H376+H377+H378+H379+H380+H381+H383+H385</f>
        <v>0</v>
      </c>
      <c r="I374" s="63">
        <f>J374+K374</f>
        <v>1901654.4</v>
      </c>
      <c r="J374" s="64">
        <f>J375+J376+J377+J378+J379+J380+J381+J383+J385+J382+J384</f>
        <v>1901654.4</v>
      </c>
      <c r="K374" s="64">
        <f>K375+K376+K377+K378+K379+K380+K381+K383+K385</f>
        <v>0</v>
      </c>
      <c r="L374" s="58">
        <f t="shared" si="72"/>
        <v>93.409300920806629</v>
      </c>
    </row>
    <row r="375" spans="1:12" ht="24">
      <c r="A375" s="308"/>
      <c r="B375" s="308"/>
      <c r="C375" s="316"/>
      <c r="D375" s="202" t="s">
        <v>188</v>
      </c>
      <c r="E375" s="36" t="s">
        <v>189</v>
      </c>
      <c r="F375" s="58">
        <f>G375</f>
        <v>2003135</v>
      </c>
      <c r="G375" s="58">
        <v>2003135</v>
      </c>
      <c r="H375" s="58">
        <v>0</v>
      </c>
      <c r="I375" s="60">
        <f>J375</f>
        <v>1871114.4</v>
      </c>
      <c r="J375" s="60">
        <v>1871114.4</v>
      </c>
      <c r="K375" s="60">
        <v>0</v>
      </c>
      <c r="L375" s="58">
        <f t="shared" si="72"/>
        <v>89.78414895369913</v>
      </c>
    </row>
    <row r="376" spans="1:12" ht="36">
      <c r="A376" s="308"/>
      <c r="B376" s="308"/>
      <c r="C376" s="317"/>
      <c r="D376" s="202" t="s">
        <v>155</v>
      </c>
      <c r="E376" s="34" t="s">
        <v>236</v>
      </c>
      <c r="F376" s="58">
        <f t="shared" ref="F376:F385" si="76">G376</f>
        <v>22758.75</v>
      </c>
      <c r="G376" s="58">
        <v>22758.75</v>
      </c>
      <c r="H376" s="58">
        <v>0</v>
      </c>
      <c r="I376" s="60">
        <f t="shared" ref="I376:I385" si="77">J376</f>
        <v>20433.75</v>
      </c>
      <c r="J376" s="60">
        <v>20433.75</v>
      </c>
      <c r="K376" s="60">
        <v>0</v>
      </c>
      <c r="L376" s="58">
        <f t="shared" si="72"/>
        <v>100</v>
      </c>
    </row>
    <row r="377" spans="1:12" ht="36">
      <c r="A377" s="308"/>
      <c r="B377" s="308"/>
      <c r="C377" s="317"/>
      <c r="D377" s="202" t="s">
        <v>156</v>
      </c>
      <c r="E377" s="34" t="s">
        <v>160</v>
      </c>
      <c r="F377" s="58">
        <f t="shared" si="76"/>
        <v>945.32</v>
      </c>
      <c r="G377" s="58">
        <v>945.32</v>
      </c>
      <c r="H377" s="58">
        <v>0</v>
      </c>
      <c r="I377" s="60">
        <f t="shared" si="77"/>
        <v>945.32</v>
      </c>
      <c r="J377" s="60">
        <v>945.32</v>
      </c>
      <c r="K377" s="60">
        <v>0</v>
      </c>
      <c r="L377" s="58">
        <f t="shared" si="72"/>
        <v>100</v>
      </c>
    </row>
    <row r="378" spans="1:12" ht="36">
      <c r="A378" s="308"/>
      <c r="B378" s="308"/>
      <c r="C378" s="317"/>
      <c r="D378" s="202" t="s">
        <v>141</v>
      </c>
      <c r="E378" s="34" t="s">
        <v>142</v>
      </c>
      <c r="F378" s="58">
        <f t="shared" si="76"/>
        <v>3428.51</v>
      </c>
      <c r="G378" s="58">
        <v>3428.51</v>
      </c>
      <c r="H378" s="58">
        <v>0</v>
      </c>
      <c r="I378" s="60">
        <f t="shared" si="77"/>
        <v>3428.51</v>
      </c>
      <c r="J378" s="60">
        <v>3428.51</v>
      </c>
      <c r="K378" s="60">
        <v>0</v>
      </c>
      <c r="L378" s="58">
        <f t="shared" si="72"/>
        <v>100</v>
      </c>
    </row>
    <row r="379" spans="1:12" ht="24">
      <c r="A379" s="308"/>
      <c r="B379" s="308"/>
      <c r="C379" s="317"/>
      <c r="D379" s="202" t="s">
        <v>143</v>
      </c>
      <c r="E379" s="34" t="s">
        <v>144</v>
      </c>
      <c r="F379" s="58">
        <f t="shared" si="76"/>
        <v>467.42</v>
      </c>
      <c r="G379" s="58">
        <v>467.42</v>
      </c>
      <c r="H379" s="58">
        <v>0</v>
      </c>
      <c r="I379" s="60">
        <f t="shared" si="77"/>
        <v>467.42</v>
      </c>
      <c r="J379" s="60">
        <v>467.42</v>
      </c>
      <c r="K379" s="60">
        <v>0</v>
      </c>
      <c r="L379" s="58" t="str">
        <f t="shared" si="72"/>
        <v>0</v>
      </c>
    </row>
    <row r="380" spans="1:12" ht="24">
      <c r="A380" s="308"/>
      <c r="B380" s="308"/>
      <c r="C380" s="317"/>
      <c r="D380" s="76" t="s">
        <v>145</v>
      </c>
      <c r="E380" s="36" t="s">
        <v>146</v>
      </c>
      <c r="F380" s="58">
        <f t="shared" si="76"/>
        <v>0</v>
      </c>
      <c r="G380" s="58">
        <v>0</v>
      </c>
      <c r="H380" s="58">
        <v>0</v>
      </c>
      <c r="I380" s="60">
        <f t="shared" si="77"/>
        <v>0</v>
      </c>
      <c r="J380" s="60">
        <v>0</v>
      </c>
      <c r="K380" s="60">
        <v>0</v>
      </c>
      <c r="L380" s="58">
        <f t="shared" si="72"/>
        <v>100</v>
      </c>
    </row>
    <row r="381" spans="1:12" ht="24">
      <c r="A381" s="308"/>
      <c r="B381" s="308"/>
      <c r="C381" s="317"/>
      <c r="D381" s="202" t="s">
        <v>147</v>
      </c>
      <c r="E381" s="36" t="s">
        <v>148</v>
      </c>
      <c r="F381" s="58">
        <f t="shared" si="76"/>
        <v>1000</v>
      </c>
      <c r="G381" s="58">
        <v>1000</v>
      </c>
      <c r="H381" s="58">
        <v>0</v>
      </c>
      <c r="I381" s="60">
        <f t="shared" si="77"/>
        <v>1000</v>
      </c>
      <c r="J381" s="60">
        <v>1000</v>
      </c>
      <c r="K381" s="60">
        <v>0</v>
      </c>
      <c r="L381" s="58">
        <f t="shared" si="72"/>
        <v>100</v>
      </c>
    </row>
    <row r="382" spans="1:12">
      <c r="A382" s="308"/>
      <c r="B382" s="308"/>
      <c r="C382" s="317"/>
      <c r="D382" s="202" t="s">
        <v>153</v>
      </c>
      <c r="E382" s="32" t="s">
        <v>154</v>
      </c>
      <c r="F382" s="58">
        <f t="shared" si="76"/>
        <v>500</v>
      </c>
      <c r="G382" s="58">
        <v>500</v>
      </c>
      <c r="H382" s="58">
        <v>0</v>
      </c>
      <c r="I382" s="58">
        <f t="shared" si="77"/>
        <v>500</v>
      </c>
      <c r="J382" s="58">
        <v>500</v>
      </c>
      <c r="K382" s="58">
        <v>0</v>
      </c>
      <c r="L382" s="58">
        <f t="shared" si="72"/>
        <v>100</v>
      </c>
    </row>
    <row r="383" spans="1:12" ht="24">
      <c r="A383" s="308"/>
      <c r="B383" s="308"/>
      <c r="C383" s="317"/>
      <c r="D383" s="202" t="s">
        <v>137</v>
      </c>
      <c r="E383" s="34" t="s">
        <v>138</v>
      </c>
      <c r="F383" s="58">
        <f t="shared" si="76"/>
        <v>2265</v>
      </c>
      <c r="G383" s="58">
        <v>2265</v>
      </c>
      <c r="H383" s="58">
        <v>0</v>
      </c>
      <c r="I383" s="60">
        <f t="shared" si="77"/>
        <v>2265</v>
      </c>
      <c r="J383" s="60">
        <v>2265</v>
      </c>
      <c r="K383" s="60">
        <v>0</v>
      </c>
      <c r="L383" s="58">
        <f t="shared" si="72"/>
        <v>100</v>
      </c>
    </row>
    <row r="384" spans="1:12" ht="36">
      <c r="A384" s="308"/>
      <c r="B384" s="308"/>
      <c r="C384" s="317"/>
      <c r="D384" s="202" t="s">
        <v>158</v>
      </c>
      <c r="E384" s="47" t="s">
        <v>231</v>
      </c>
      <c r="F384" s="58">
        <f t="shared" si="76"/>
        <v>1100</v>
      </c>
      <c r="G384" s="58">
        <v>1100</v>
      </c>
      <c r="H384" s="58">
        <v>0</v>
      </c>
      <c r="I384" s="58">
        <f t="shared" si="77"/>
        <v>1100</v>
      </c>
      <c r="J384" s="58">
        <v>1100</v>
      </c>
      <c r="K384" s="58">
        <v>0</v>
      </c>
      <c r="L384" s="58">
        <f t="shared" si="72"/>
        <v>100</v>
      </c>
    </row>
    <row r="385" spans="1:12" ht="60">
      <c r="A385" s="308"/>
      <c r="B385" s="308"/>
      <c r="C385" s="318"/>
      <c r="D385" s="76" t="s">
        <v>159</v>
      </c>
      <c r="E385" s="39" t="s">
        <v>173</v>
      </c>
      <c r="F385" s="58">
        <f t="shared" si="76"/>
        <v>400</v>
      </c>
      <c r="G385" s="58">
        <v>400</v>
      </c>
      <c r="H385" s="58">
        <v>0</v>
      </c>
      <c r="I385" s="60">
        <f t="shared" si="77"/>
        <v>400</v>
      </c>
      <c r="J385" s="60">
        <v>400</v>
      </c>
      <c r="K385" s="60">
        <v>0</v>
      </c>
      <c r="L385" s="58">
        <f t="shared" si="72"/>
        <v>98.680052569459022</v>
      </c>
    </row>
    <row r="386" spans="1:12" ht="165.75">
      <c r="A386" s="308"/>
      <c r="B386" s="308"/>
      <c r="C386" s="195" t="s">
        <v>226</v>
      </c>
      <c r="D386" s="113"/>
      <c r="E386" s="91" t="s">
        <v>293</v>
      </c>
      <c r="F386" s="63">
        <f t="shared" ref="F386:K386" si="78">F387+F388+F389+F390+F391+F392+F393+F394+F395+F396+F397+F398+F399</f>
        <v>1381030</v>
      </c>
      <c r="G386" s="63">
        <f t="shared" si="78"/>
        <v>1381030</v>
      </c>
      <c r="H386" s="63">
        <f t="shared" si="78"/>
        <v>0</v>
      </c>
      <c r="I386" s="63">
        <f t="shared" si="78"/>
        <v>1362801.1300000001</v>
      </c>
      <c r="J386" s="63">
        <f t="shared" si="78"/>
        <v>1362801.1300000001</v>
      </c>
      <c r="K386" s="63">
        <f t="shared" si="78"/>
        <v>0</v>
      </c>
      <c r="L386" s="58">
        <f t="shared" si="72"/>
        <v>100</v>
      </c>
    </row>
    <row r="387" spans="1:12" ht="36">
      <c r="A387" s="308"/>
      <c r="B387" s="308"/>
      <c r="C387" s="316"/>
      <c r="D387" s="202" t="s">
        <v>165</v>
      </c>
      <c r="E387" s="39" t="s">
        <v>181</v>
      </c>
      <c r="F387" s="58">
        <f>G387</f>
        <v>95.41</v>
      </c>
      <c r="G387" s="58">
        <v>95.41</v>
      </c>
      <c r="H387" s="58">
        <v>0</v>
      </c>
      <c r="I387" s="60">
        <f>J387</f>
        <v>95.41</v>
      </c>
      <c r="J387" s="60">
        <v>95.41</v>
      </c>
      <c r="K387" s="60">
        <v>0</v>
      </c>
      <c r="L387" s="58">
        <f t="shared" si="72"/>
        <v>99.442320997586478</v>
      </c>
    </row>
    <row r="388" spans="1:12" ht="24">
      <c r="A388" s="308"/>
      <c r="B388" s="308"/>
      <c r="C388" s="317"/>
      <c r="D388" s="202" t="s">
        <v>188</v>
      </c>
      <c r="E388" s="36" t="s">
        <v>189</v>
      </c>
      <c r="F388" s="58">
        <f t="shared" ref="F388:F399" si="79">G388</f>
        <v>1243000</v>
      </c>
      <c r="G388" s="58">
        <v>1243000</v>
      </c>
      <c r="H388" s="58">
        <v>0</v>
      </c>
      <c r="I388" s="60">
        <f t="shared" ref="I388:I399" si="80">J388</f>
        <v>1236068.05</v>
      </c>
      <c r="J388" s="60">
        <v>1236068.05</v>
      </c>
      <c r="K388" s="60">
        <v>0</v>
      </c>
      <c r="L388" s="58">
        <f t="shared" si="72"/>
        <v>90.902238105172771</v>
      </c>
    </row>
    <row r="389" spans="1:12" ht="36">
      <c r="A389" s="308"/>
      <c r="B389" s="308"/>
      <c r="C389" s="317"/>
      <c r="D389" s="76" t="s">
        <v>155</v>
      </c>
      <c r="E389" s="34" t="s">
        <v>236</v>
      </c>
      <c r="F389" s="58">
        <f t="shared" si="79"/>
        <v>41509.22</v>
      </c>
      <c r="G389" s="58">
        <v>41509.22</v>
      </c>
      <c r="H389" s="58">
        <v>0</v>
      </c>
      <c r="I389" s="60">
        <f t="shared" si="80"/>
        <v>37732.81</v>
      </c>
      <c r="J389" s="60">
        <v>37732.81</v>
      </c>
      <c r="K389" s="60">
        <v>0</v>
      </c>
      <c r="L389" s="58">
        <f t="shared" si="72"/>
        <v>100</v>
      </c>
    </row>
    <row r="390" spans="1:12" ht="36">
      <c r="A390" s="308"/>
      <c r="B390" s="308"/>
      <c r="C390" s="317"/>
      <c r="D390" s="202" t="s">
        <v>156</v>
      </c>
      <c r="E390" s="34" t="s">
        <v>160</v>
      </c>
      <c r="F390" s="58">
        <f t="shared" si="79"/>
        <v>2102</v>
      </c>
      <c r="G390" s="58">
        <v>2102</v>
      </c>
      <c r="H390" s="58">
        <v>0</v>
      </c>
      <c r="I390" s="60">
        <f t="shared" si="80"/>
        <v>2102</v>
      </c>
      <c r="J390" s="60">
        <v>2102</v>
      </c>
      <c r="K390" s="60">
        <v>0</v>
      </c>
      <c r="L390" s="58">
        <f t="shared" si="72"/>
        <v>91.220464694841752</v>
      </c>
    </row>
    <row r="391" spans="1:12" ht="36">
      <c r="A391" s="308"/>
      <c r="B391" s="308"/>
      <c r="C391" s="317"/>
      <c r="D391" s="202" t="s">
        <v>141</v>
      </c>
      <c r="E391" s="34" t="s">
        <v>142</v>
      </c>
      <c r="F391" s="58">
        <f t="shared" si="79"/>
        <v>77255</v>
      </c>
      <c r="G391" s="58">
        <v>77255</v>
      </c>
      <c r="H391" s="58">
        <v>0</v>
      </c>
      <c r="I391" s="60">
        <f t="shared" si="80"/>
        <v>70472.37</v>
      </c>
      <c r="J391" s="60">
        <v>70472.37</v>
      </c>
      <c r="K391" s="60">
        <v>0</v>
      </c>
      <c r="L391" s="58">
        <f t="shared" si="72"/>
        <v>3.2120805369127519</v>
      </c>
    </row>
    <row r="392" spans="1:12" ht="24">
      <c r="A392" s="308"/>
      <c r="B392" s="308"/>
      <c r="C392" s="317"/>
      <c r="D392" s="202" t="s">
        <v>143</v>
      </c>
      <c r="E392" s="34" t="s">
        <v>144</v>
      </c>
      <c r="F392" s="58">
        <f t="shared" si="79"/>
        <v>745</v>
      </c>
      <c r="G392" s="58">
        <v>745</v>
      </c>
      <c r="H392" s="58">
        <v>0</v>
      </c>
      <c r="I392" s="60">
        <f t="shared" si="80"/>
        <v>23.93</v>
      </c>
      <c r="J392" s="60">
        <v>23.93</v>
      </c>
      <c r="K392" s="60">
        <v>0</v>
      </c>
      <c r="L392" s="58">
        <f t="shared" si="72"/>
        <v>99.681276595744691</v>
      </c>
    </row>
    <row r="393" spans="1:12" ht="24">
      <c r="A393" s="308"/>
      <c r="B393" s="308"/>
      <c r="C393" s="317"/>
      <c r="D393" s="76" t="s">
        <v>147</v>
      </c>
      <c r="E393" s="36" t="s">
        <v>148</v>
      </c>
      <c r="F393" s="58">
        <f t="shared" si="79"/>
        <v>4700</v>
      </c>
      <c r="G393" s="58">
        <v>4700</v>
      </c>
      <c r="H393" s="58">
        <v>0</v>
      </c>
      <c r="I393" s="60">
        <f t="shared" si="80"/>
        <v>4685.0200000000004</v>
      </c>
      <c r="J393" s="60">
        <v>4685.0200000000004</v>
      </c>
      <c r="K393" s="60">
        <v>0</v>
      </c>
      <c r="L393" s="58">
        <f t="shared" si="72"/>
        <v>100</v>
      </c>
    </row>
    <row r="394" spans="1:12">
      <c r="A394" s="308"/>
      <c r="B394" s="308"/>
      <c r="C394" s="317"/>
      <c r="D394" s="202" t="s">
        <v>153</v>
      </c>
      <c r="E394" s="36" t="s">
        <v>154</v>
      </c>
      <c r="F394" s="58">
        <f t="shared" si="79"/>
        <v>500</v>
      </c>
      <c r="G394" s="58">
        <v>500</v>
      </c>
      <c r="H394" s="58">
        <v>0</v>
      </c>
      <c r="I394" s="60">
        <f t="shared" si="80"/>
        <v>500</v>
      </c>
      <c r="J394" s="60">
        <v>500</v>
      </c>
      <c r="K394" s="60">
        <v>0</v>
      </c>
      <c r="L394" s="58" t="str">
        <f>IFERROR(#REF!*100/#REF!,IFERROR(#REF!*100/#REF!,"0"))</f>
        <v>0</v>
      </c>
    </row>
    <row r="395" spans="1:12" ht="24">
      <c r="A395" s="308"/>
      <c r="B395" s="308"/>
      <c r="C395" s="317"/>
      <c r="D395" s="76" t="s">
        <v>137</v>
      </c>
      <c r="E395" s="34" t="s">
        <v>138</v>
      </c>
      <c r="F395" s="58">
        <f t="shared" si="79"/>
        <v>8830</v>
      </c>
      <c r="G395" s="58">
        <v>8830</v>
      </c>
      <c r="H395" s="58">
        <v>0</v>
      </c>
      <c r="I395" s="60">
        <f t="shared" si="80"/>
        <v>8828.17</v>
      </c>
      <c r="J395" s="60">
        <v>8828.17</v>
      </c>
      <c r="K395" s="60">
        <v>0</v>
      </c>
      <c r="L395" s="58">
        <f t="shared" si="72"/>
        <v>100</v>
      </c>
    </row>
    <row r="396" spans="1:12" ht="24">
      <c r="A396" s="308"/>
      <c r="B396" s="308"/>
      <c r="C396" s="317"/>
      <c r="D396" s="202" t="s">
        <v>170</v>
      </c>
      <c r="E396" s="39" t="s">
        <v>210</v>
      </c>
      <c r="F396" s="58">
        <f t="shared" si="79"/>
        <v>390.11</v>
      </c>
      <c r="G396" s="58">
        <v>390.11</v>
      </c>
      <c r="H396" s="58">
        <v>0</v>
      </c>
      <c r="I396" s="60">
        <f t="shared" si="80"/>
        <v>390.11</v>
      </c>
      <c r="J396" s="60">
        <v>390.11</v>
      </c>
      <c r="K396" s="60">
        <v>0</v>
      </c>
      <c r="L396" s="58">
        <f t="shared" si="72"/>
        <v>100</v>
      </c>
    </row>
    <row r="397" spans="1:12" ht="24">
      <c r="A397" s="308"/>
      <c r="B397" s="308"/>
      <c r="C397" s="317"/>
      <c r="D397" s="202" t="s">
        <v>157</v>
      </c>
      <c r="E397" s="34" t="s">
        <v>161</v>
      </c>
      <c r="F397" s="58">
        <f t="shared" si="79"/>
        <v>47.6</v>
      </c>
      <c r="G397" s="58">
        <v>47.6</v>
      </c>
      <c r="H397" s="58">
        <v>0</v>
      </c>
      <c r="I397" s="60">
        <f t="shared" si="80"/>
        <v>47.6</v>
      </c>
      <c r="J397" s="60">
        <v>47.6</v>
      </c>
      <c r="K397" s="60">
        <v>0</v>
      </c>
      <c r="L397" s="58">
        <f t="shared" si="72"/>
        <v>100</v>
      </c>
    </row>
    <row r="398" spans="1:12" ht="36">
      <c r="A398" s="308"/>
      <c r="B398" s="308"/>
      <c r="C398" s="317"/>
      <c r="D398" s="202" t="s">
        <v>158</v>
      </c>
      <c r="E398" s="39" t="s">
        <v>231</v>
      </c>
      <c r="F398" s="58">
        <f t="shared" si="79"/>
        <v>1185.6600000000001</v>
      </c>
      <c r="G398" s="58">
        <v>1185.6600000000001</v>
      </c>
      <c r="H398" s="58">
        <v>0</v>
      </c>
      <c r="I398" s="60">
        <f t="shared" si="80"/>
        <v>1185.6600000000001</v>
      </c>
      <c r="J398" s="60">
        <v>1185.6600000000001</v>
      </c>
      <c r="K398" s="60">
        <v>0</v>
      </c>
      <c r="L398" s="58" t="str">
        <f>IFERROR(#REF!*100/#REF!,IFERROR(#REF!*100/#REF!,"0"))</f>
        <v>0</v>
      </c>
    </row>
    <row r="399" spans="1:12" ht="60">
      <c r="A399" s="308"/>
      <c r="B399" s="308"/>
      <c r="C399" s="318"/>
      <c r="D399" s="202" t="s">
        <v>159</v>
      </c>
      <c r="E399" s="39" t="s">
        <v>173</v>
      </c>
      <c r="F399" s="58">
        <f t="shared" si="79"/>
        <v>670</v>
      </c>
      <c r="G399" s="58">
        <v>670</v>
      </c>
      <c r="H399" s="58">
        <v>0</v>
      </c>
      <c r="I399" s="60">
        <f t="shared" si="80"/>
        <v>670</v>
      </c>
      <c r="J399" s="60">
        <v>670</v>
      </c>
      <c r="K399" s="60">
        <v>0</v>
      </c>
      <c r="L399" s="63">
        <f t="shared" ref="L399:L413" si="81">IFERROR(J400*100/G400,IFERROR(K400*100/H400,"0"))</f>
        <v>69.570175438596493</v>
      </c>
    </row>
    <row r="400" spans="1:12" ht="25.5">
      <c r="A400" s="308"/>
      <c r="B400" s="308"/>
      <c r="C400" s="75" t="s">
        <v>227</v>
      </c>
      <c r="D400" s="76"/>
      <c r="E400" s="91" t="s">
        <v>243</v>
      </c>
      <c r="F400" s="63">
        <f>F401</f>
        <v>114</v>
      </c>
      <c r="G400" s="63">
        <f>G401</f>
        <v>114</v>
      </c>
      <c r="H400" s="63">
        <f>H401</f>
        <v>0</v>
      </c>
      <c r="I400" s="63">
        <f t="shared" ref="I400:K400" si="82">I401</f>
        <v>79.31</v>
      </c>
      <c r="J400" s="63">
        <f t="shared" si="82"/>
        <v>79.31</v>
      </c>
      <c r="K400" s="63">
        <f t="shared" si="82"/>
        <v>0</v>
      </c>
      <c r="L400" s="58">
        <f t="shared" si="81"/>
        <v>69.570175438596493</v>
      </c>
    </row>
    <row r="401" spans="1:12" ht="24">
      <c r="A401" s="308"/>
      <c r="B401" s="308"/>
      <c r="C401" s="195"/>
      <c r="D401" s="202" t="s">
        <v>147</v>
      </c>
      <c r="E401" s="36" t="s">
        <v>148</v>
      </c>
      <c r="F401" s="58">
        <f>G401</f>
        <v>114</v>
      </c>
      <c r="G401" s="58">
        <v>114</v>
      </c>
      <c r="H401" s="58">
        <v>0</v>
      </c>
      <c r="I401" s="60">
        <f>J401</f>
        <v>79.31</v>
      </c>
      <c r="J401" s="60">
        <v>79.31</v>
      </c>
      <c r="K401" s="60">
        <v>0</v>
      </c>
      <c r="L401" s="63">
        <f>IFERROR(J402*100/G402,IFERROR(K402*100/H402,"0"))</f>
        <v>98.463326938299119</v>
      </c>
    </row>
    <row r="402" spans="1:12" ht="25.5">
      <c r="A402" s="308"/>
      <c r="B402" s="308"/>
      <c r="C402" s="195" t="s">
        <v>228</v>
      </c>
      <c r="D402" s="113"/>
      <c r="E402" s="91" t="s">
        <v>129</v>
      </c>
      <c r="F402" s="63">
        <f>G402+H402</f>
        <v>149074</v>
      </c>
      <c r="G402" s="63">
        <f>G403+G404+G405+G406+G408+G409+G410</f>
        <v>149074</v>
      </c>
      <c r="H402" s="63">
        <f t="shared" ref="H402:K402" si="83">H405+H406+H407+H409</f>
        <v>0</v>
      </c>
      <c r="I402" s="63">
        <f>J402+K402</f>
        <v>146783.22000000003</v>
      </c>
      <c r="J402" s="63">
        <f>J403+J404+J405+J406+J408+J409+J410</f>
        <v>146783.22000000003</v>
      </c>
      <c r="K402" s="63">
        <f t="shared" si="83"/>
        <v>0</v>
      </c>
      <c r="L402" s="58">
        <f t="shared" ref="L402:L403" si="84">IFERROR(J403*100/G403,IFERROR(K403*100/H403,"0"))</f>
        <v>99.359629938480424</v>
      </c>
    </row>
    <row r="403" spans="1:12" ht="24">
      <c r="A403" s="308"/>
      <c r="B403" s="308"/>
      <c r="C403" s="319"/>
      <c r="D403" s="202" t="s">
        <v>188</v>
      </c>
      <c r="E403" s="32" t="s">
        <v>189</v>
      </c>
      <c r="F403" s="58">
        <f>G403+H403</f>
        <v>127114</v>
      </c>
      <c r="G403" s="58">
        <v>127114</v>
      </c>
      <c r="H403" s="58">
        <v>0</v>
      </c>
      <c r="I403" s="58">
        <f>J403+K403</f>
        <v>126300</v>
      </c>
      <c r="J403" s="58">
        <v>126300</v>
      </c>
      <c r="K403" s="58">
        <v>0</v>
      </c>
      <c r="L403" s="58">
        <f t="shared" si="84"/>
        <v>96.574110032362455</v>
      </c>
    </row>
    <row r="404" spans="1:12" ht="36">
      <c r="A404" s="308"/>
      <c r="B404" s="308"/>
      <c r="C404" s="320"/>
      <c r="D404" s="202" t="s">
        <v>155</v>
      </c>
      <c r="E404" s="37" t="s">
        <v>236</v>
      </c>
      <c r="F404" s="58">
        <f>G404+H404</f>
        <v>15450</v>
      </c>
      <c r="G404" s="58">
        <v>15450</v>
      </c>
      <c r="H404" s="58">
        <v>0</v>
      </c>
      <c r="I404" s="58">
        <f>J404+K404</f>
        <v>14920.7</v>
      </c>
      <c r="J404" s="58">
        <v>14920.7</v>
      </c>
      <c r="K404" s="58">
        <v>0</v>
      </c>
      <c r="L404" s="58">
        <f t="shared" si="81"/>
        <v>94.569310344827585</v>
      </c>
    </row>
    <row r="405" spans="1:12" ht="36">
      <c r="A405" s="308"/>
      <c r="B405" s="308"/>
      <c r="C405" s="320"/>
      <c r="D405" s="202" t="s">
        <v>141</v>
      </c>
      <c r="E405" s="37" t="s">
        <v>142</v>
      </c>
      <c r="F405" s="58">
        <f>G405</f>
        <v>2900</v>
      </c>
      <c r="G405" s="58">
        <v>2900</v>
      </c>
      <c r="H405" s="58">
        <v>0</v>
      </c>
      <c r="I405" s="58">
        <f>J405</f>
        <v>2742.51</v>
      </c>
      <c r="J405" s="58">
        <v>2742.51</v>
      </c>
      <c r="K405" s="58">
        <v>0</v>
      </c>
      <c r="L405" s="58">
        <f t="shared" si="81"/>
        <v>82.973170731707313</v>
      </c>
    </row>
    <row r="406" spans="1:12" ht="24">
      <c r="A406" s="308"/>
      <c r="B406" s="308"/>
      <c r="C406" s="320"/>
      <c r="D406" s="202" t="s">
        <v>143</v>
      </c>
      <c r="E406" s="37" t="s">
        <v>144</v>
      </c>
      <c r="F406" s="58">
        <f t="shared" ref="F406:F410" si="85">G406</f>
        <v>410</v>
      </c>
      <c r="G406" s="58">
        <v>410</v>
      </c>
      <c r="H406" s="58">
        <v>0</v>
      </c>
      <c r="I406" s="58">
        <f t="shared" ref="I406:I410" si="86">J406</f>
        <v>340.19</v>
      </c>
      <c r="J406" s="58">
        <v>340.19</v>
      </c>
      <c r="K406" s="58">
        <v>0</v>
      </c>
      <c r="L406" s="58" t="str">
        <f t="shared" si="81"/>
        <v>0</v>
      </c>
    </row>
    <row r="407" spans="1:12" ht="24">
      <c r="A407" s="308"/>
      <c r="B407" s="308"/>
      <c r="C407" s="320"/>
      <c r="D407" s="202" t="s">
        <v>145</v>
      </c>
      <c r="E407" s="32" t="s">
        <v>146</v>
      </c>
      <c r="F407" s="58">
        <f t="shared" si="85"/>
        <v>0</v>
      </c>
      <c r="G407" s="58">
        <v>0</v>
      </c>
      <c r="H407" s="58">
        <v>0</v>
      </c>
      <c r="I407" s="58">
        <f t="shared" si="86"/>
        <v>0</v>
      </c>
      <c r="J407" s="58">
        <v>0</v>
      </c>
      <c r="K407" s="58">
        <v>0</v>
      </c>
      <c r="L407" s="58">
        <f t="shared" si="81"/>
        <v>55.064</v>
      </c>
    </row>
    <row r="408" spans="1:12" ht="24">
      <c r="A408" s="308"/>
      <c r="B408" s="308"/>
      <c r="C408" s="320"/>
      <c r="D408" s="202" t="s">
        <v>147</v>
      </c>
      <c r="E408" s="32" t="s">
        <v>148</v>
      </c>
      <c r="F408" s="58">
        <f t="shared" si="85"/>
        <v>250</v>
      </c>
      <c r="G408" s="58">
        <v>250</v>
      </c>
      <c r="H408" s="58">
        <v>0</v>
      </c>
      <c r="I408" s="58">
        <f t="shared" si="86"/>
        <v>137.66</v>
      </c>
      <c r="J408" s="58">
        <v>137.66</v>
      </c>
      <c r="K408" s="58">
        <v>0</v>
      </c>
      <c r="L408" s="58">
        <f t="shared" si="81"/>
        <v>99.913846153846166</v>
      </c>
    </row>
    <row r="409" spans="1:12" ht="24">
      <c r="A409" s="308"/>
      <c r="B409" s="308"/>
      <c r="C409" s="320"/>
      <c r="D409" s="76" t="s">
        <v>137</v>
      </c>
      <c r="E409" s="37" t="s">
        <v>138</v>
      </c>
      <c r="F409" s="58">
        <f t="shared" si="85"/>
        <v>650</v>
      </c>
      <c r="G409" s="58">
        <v>650</v>
      </c>
      <c r="H409" s="58">
        <v>0</v>
      </c>
      <c r="I409" s="58">
        <f t="shared" si="86"/>
        <v>649.44000000000005</v>
      </c>
      <c r="J409" s="58">
        <v>649.44000000000005</v>
      </c>
      <c r="K409" s="58">
        <v>0</v>
      </c>
      <c r="L409" s="58">
        <f t="shared" si="81"/>
        <v>73.596521739130438</v>
      </c>
    </row>
    <row r="410" spans="1:12" ht="24">
      <c r="A410" s="308"/>
      <c r="B410" s="308"/>
      <c r="C410" s="321"/>
      <c r="D410" s="202" t="s">
        <v>157</v>
      </c>
      <c r="E410" s="37" t="s">
        <v>161</v>
      </c>
      <c r="F410" s="58">
        <f t="shared" si="85"/>
        <v>2300</v>
      </c>
      <c r="G410" s="58">
        <v>2300</v>
      </c>
      <c r="H410" s="58">
        <v>0</v>
      </c>
      <c r="I410" s="58">
        <f t="shared" si="86"/>
        <v>1692.72</v>
      </c>
      <c r="J410" s="58">
        <v>1692.72</v>
      </c>
      <c r="K410" s="58">
        <v>0</v>
      </c>
      <c r="L410" s="63">
        <f t="shared" si="81"/>
        <v>99.871588785046725</v>
      </c>
    </row>
    <row r="411" spans="1:12" ht="25.5">
      <c r="A411" s="308"/>
      <c r="B411" s="308"/>
      <c r="C411" s="195" t="s">
        <v>229</v>
      </c>
      <c r="D411" s="113"/>
      <c r="E411" s="91" t="s">
        <v>244</v>
      </c>
      <c r="F411" s="63">
        <f>F412</f>
        <v>5350</v>
      </c>
      <c r="G411" s="63">
        <f>G412</f>
        <v>5350</v>
      </c>
      <c r="H411" s="63">
        <f t="shared" ref="H411:K411" si="87">H412</f>
        <v>0</v>
      </c>
      <c r="I411" s="63">
        <f t="shared" si="87"/>
        <v>5343.13</v>
      </c>
      <c r="J411" s="63">
        <f t="shared" si="87"/>
        <v>5343.13</v>
      </c>
      <c r="K411" s="63">
        <f t="shared" si="87"/>
        <v>0</v>
      </c>
      <c r="L411" s="58">
        <f t="shared" si="81"/>
        <v>99.871588785046725</v>
      </c>
    </row>
    <row r="412" spans="1:12" ht="24">
      <c r="A412" s="308"/>
      <c r="B412" s="308"/>
      <c r="C412" s="195"/>
      <c r="D412" s="202" t="s">
        <v>188</v>
      </c>
      <c r="E412" s="32" t="s">
        <v>189</v>
      </c>
      <c r="F412" s="58">
        <f>G412</f>
        <v>5350</v>
      </c>
      <c r="G412" s="58">
        <v>5350</v>
      </c>
      <c r="H412" s="58">
        <v>0</v>
      </c>
      <c r="I412" s="60">
        <f>J412</f>
        <v>5343.13</v>
      </c>
      <c r="J412" s="60">
        <v>5343.13</v>
      </c>
      <c r="K412" s="60">
        <v>0</v>
      </c>
      <c r="L412" s="63">
        <f t="shared" si="81"/>
        <v>99.715007173601151</v>
      </c>
    </row>
    <row r="413" spans="1:12" ht="63.75">
      <c r="A413" s="308"/>
      <c r="B413" s="308"/>
      <c r="C413" s="120" t="s">
        <v>230</v>
      </c>
      <c r="D413" s="107"/>
      <c r="E413" s="91" t="s">
        <v>245</v>
      </c>
      <c r="F413" s="63">
        <f>F414</f>
        <v>34850</v>
      </c>
      <c r="G413" s="63">
        <f>G414</f>
        <v>34850</v>
      </c>
      <c r="H413" s="63">
        <f t="shared" ref="H413:K413" si="88">H414</f>
        <v>0</v>
      </c>
      <c r="I413" s="63">
        <f t="shared" si="88"/>
        <v>34750.68</v>
      </c>
      <c r="J413" s="63">
        <f t="shared" si="88"/>
        <v>34750.68</v>
      </c>
      <c r="K413" s="63">
        <f t="shared" si="88"/>
        <v>0</v>
      </c>
      <c r="L413" s="58">
        <f t="shared" si="81"/>
        <v>99.715007173601151</v>
      </c>
    </row>
    <row r="414" spans="1:12" ht="72">
      <c r="A414" s="308"/>
      <c r="B414" s="308"/>
      <c r="C414" s="195"/>
      <c r="D414" s="76" t="s">
        <v>185</v>
      </c>
      <c r="E414" s="32" t="s">
        <v>186</v>
      </c>
      <c r="F414" s="58">
        <f>G414</f>
        <v>34850</v>
      </c>
      <c r="G414" s="58">
        <v>34850</v>
      </c>
      <c r="H414" s="58">
        <v>0</v>
      </c>
      <c r="I414" s="60">
        <f>J414</f>
        <v>34750.68</v>
      </c>
      <c r="J414" s="60">
        <v>34750.68</v>
      </c>
      <c r="K414" s="60">
        <v>0</v>
      </c>
      <c r="L414" s="57">
        <f>IFERROR(I415*100/F415,"0")</f>
        <v>91.946102747702241</v>
      </c>
    </row>
    <row r="415" spans="1:12" ht="51">
      <c r="A415" s="115" t="s">
        <v>99</v>
      </c>
      <c r="B415" s="115" t="s">
        <v>102</v>
      </c>
      <c r="C415" s="81"/>
      <c r="D415" s="82"/>
      <c r="E415" s="103" t="s">
        <v>303</v>
      </c>
      <c r="F415" s="57">
        <f>F416+F420+F426+F434+F437+F431</f>
        <v>771637.11</v>
      </c>
      <c r="G415" s="58">
        <f>G416+G420+G426+G434+G437+G431</f>
        <v>456295.1</v>
      </c>
      <c r="H415" s="58">
        <f>H416+H420+H426+H434+H437+H431</f>
        <v>315342.01</v>
      </c>
      <c r="I415" s="57">
        <f>I416+I420+I426+I434+I437+I431</f>
        <v>709490.25000000012</v>
      </c>
      <c r="J415" s="58">
        <f>J416+J420+J426+J434+J437+J431</f>
        <v>412328.4</v>
      </c>
      <c r="K415" s="60">
        <f>K416+K437</f>
        <v>297161.84999999998</v>
      </c>
      <c r="L415" s="63">
        <f t="shared" ref="L415:L418" si="89">IFERROR(I416*100/F416,"0")</f>
        <v>76.875</v>
      </c>
    </row>
    <row r="416" spans="1:12" ht="38.25">
      <c r="A416" s="121"/>
      <c r="B416" s="121"/>
      <c r="C416" s="72" t="s">
        <v>103</v>
      </c>
      <c r="D416" s="62"/>
      <c r="E416" s="18" t="s">
        <v>294</v>
      </c>
      <c r="F416" s="63">
        <f>G416+H416</f>
        <v>3200</v>
      </c>
      <c r="G416" s="63">
        <f>G417+G418</f>
        <v>3200</v>
      </c>
      <c r="H416" s="63">
        <f>H419</f>
        <v>0</v>
      </c>
      <c r="I416" s="64">
        <f>J416+K416</f>
        <v>2460</v>
      </c>
      <c r="J416" s="64">
        <f>J417+J418+J419</f>
        <v>2460</v>
      </c>
      <c r="K416" s="64">
        <f>K419</f>
        <v>0</v>
      </c>
      <c r="L416" s="58" t="str">
        <f t="shared" si="89"/>
        <v>0</v>
      </c>
    </row>
    <row r="417" spans="1:12" ht="25.5">
      <c r="A417" s="122"/>
      <c r="B417" s="122"/>
      <c r="C417" s="123"/>
      <c r="D417" s="76" t="s">
        <v>168</v>
      </c>
      <c r="E417" s="124" t="s">
        <v>182</v>
      </c>
      <c r="F417" s="58">
        <f>G417</f>
        <v>0</v>
      </c>
      <c r="G417" s="58">
        <v>0</v>
      </c>
      <c r="H417" s="58">
        <v>0</v>
      </c>
      <c r="I417" s="58">
        <f>J417</f>
        <v>0</v>
      </c>
      <c r="J417" s="58">
        <v>0</v>
      </c>
      <c r="K417" s="58">
        <v>0</v>
      </c>
      <c r="L417" s="58">
        <f t="shared" si="89"/>
        <v>76.875</v>
      </c>
    </row>
    <row r="418" spans="1:12" ht="25.5">
      <c r="A418" s="125"/>
      <c r="B418" s="125"/>
      <c r="C418" s="126"/>
      <c r="D418" s="201" t="s">
        <v>137</v>
      </c>
      <c r="E418" s="73" t="s">
        <v>138</v>
      </c>
      <c r="F418" s="58">
        <f>G418</f>
        <v>3200</v>
      </c>
      <c r="G418" s="58">
        <v>3200</v>
      </c>
      <c r="H418" s="58">
        <v>0</v>
      </c>
      <c r="I418" s="60">
        <f>J418</f>
        <v>2460</v>
      </c>
      <c r="J418" s="60">
        <v>2460</v>
      </c>
      <c r="K418" s="60">
        <v>0</v>
      </c>
      <c r="L418" s="58" t="str">
        <f t="shared" si="89"/>
        <v>0</v>
      </c>
    </row>
    <row r="419" spans="1:12" ht="51">
      <c r="A419" s="125"/>
      <c r="B419" s="125"/>
      <c r="C419" s="126"/>
      <c r="D419" s="201" t="s">
        <v>152</v>
      </c>
      <c r="E419" s="66" t="s">
        <v>200</v>
      </c>
      <c r="F419" s="58">
        <f>H419</f>
        <v>0</v>
      </c>
      <c r="G419" s="58">
        <v>0</v>
      </c>
      <c r="H419" s="58">
        <v>0</v>
      </c>
      <c r="I419" s="60">
        <f>K419</f>
        <v>0</v>
      </c>
      <c r="J419" s="60">
        <v>0</v>
      </c>
      <c r="K419" s="60">
        <v>0</v>
      </c>
      <c r="L419" s="63">
        <v>0</v>
      </c>
    </row>
    <row r="420" spans="1:12" ht="51">
      <c r="A420" s="125"/>
      <c r="B420" s="125"/>
      <c r="C420" s="61" t="s">
        <v>104</v>
      </c>
      <c r="D420" s="62"/>
      <c r="E420" s="17" t="s">
        <v>246</v>
      </c>
      <c r="F420" s="63">
        <f t="shared" ref="F420:F428" si="90">G420</f>
        <v>61000</v>
      </c>
      <c r="G420" s="63">
        <f>G424+G425+G421+G422+G423</f>
        <v>61000</v>
      </c>
      <c r="H420" s="63">
        <f>SUM(H425)</f>
        <v>0</v>
      </c>
      <c r="I420" s="64">
        <f t="shared" ref="I420:I483" si="91">J420</f>
        <v>55734.27</v>
      </c>
      <c r="J420" s="64">
        <f>J424+J425+J421+J422+J423</f>
        <v>55734.27</v>
      </c>
      <c r="K420" s="64">
        <f>SUM(K425)</f>
        <v>0</v>
      </c>
      <c r="L420" s="63">
        <f t="shared" ref="L420:L433" si="92">IFERROR(I421*100/F421,"0")</f>
        <v>78.311111111111117</v>
      </c>
    </row>
    <row r="421" spans="1:12" ht="36">
      <c r="A421" s="122"/>
      <c r="B421" s="122"/>
      <c r="C421" s="120"/>
      <c r="D421" s="76" t="s">
        <v>141</v>
      </c>
      <c r="E421" s="32" t="s">
        <v>296</v>
      </c>
      <c r="F421" s="58">
        <f>G421+H421</f>
        <v>1800</v>
      </c>
      <c r="G421" s="58">
        <v>1800</v>
      </c>
      <c r="H421" s="58">
        <v>0</v>
      </c>
      <c r="I421" s="58">
        <f>J421+K421</f>
        <v>1409.6</v>
      </c>
      <c r="J421" s="58">
        <v>1409.6</v>
      </c>
      <c r="K421" s="58">
        <v>0</v>
      </c>
      <c r="L421" s="63">
        <f t="shared" si="92"/>
        <v>77.276923076923083</v>
      </c>
    </row>
    <row r="422" spans="1:12" ht="24">
      <c r="A422" s="122"/>
      <c r="B422" s="122"/>
      <c r="C422" s="120"/>
      <c r="D422" s="76" t="s">
        <v>143</v>
      </c>
      <c r="E422" s="37" t="s">
        <v>144</v>
      </c>
      <c r="F422" s="58">
        <f t="shared" ref="F422:F423" si="93">G422+H422</f>
        <v>260</v>
      </c>
      <c r="G422" s="58">
        <v>260</v>
      </c>
      <c r="H422" s="58">
        <v>0</v>
      </c>
      <c r="I422" s="58">
        <f t="shared" ref="I422:I423" si="94">J422+K422</f>
        <v>200.92</v>
      </c>
      <c r="J422" s="58">
        <v>200.92</v>
      </c>
      <c r="K422" s="58">
        <v>0</v>
      </c>
      <c r="L422" s="58">
        <f t="shared" si="92"/>
        <v>80</v>
      </c>
    </row>
    <row r="423" spans="1:12" ht="24">
      <c r="A423" s="122"/>
      <c r="B423" s="122"/>
      <c r="C423" s="120"/>
      <c r="D423" s="76" t="s">
        <v>145</v>
      </c>
      <c r="E423" s="32" t="s">
        <v>146</v>
      </c>
      <c r="F423" s="58">
        <f t="shared" si="93"/>
        <v>10250</v>
      </c>
      <c r="G423" s="58">
        <v>10250</v>
      </c>
      <c r="H423" s="58">
        <v>0</v>
      </c>
      <c r="I423" s="58">
        <f t="shared" si="94"/>
        <v>8200</v>
      </c>
      <c r="J423" s="58">
        <v>8200</v>
      </c>
      <c r="K423" s="58">
        <v>0</v>
      </c>
      <c r="L423" s="58">
        <f t="shared" si="92"/>
        <v>81.922083333333333</v>
      </c>
    </row>
    <row r="424" spans="1:12" ht="24">
      <c r="A424" s="125"/>
      <c r="B424" s="125"/>
      <c r="C424" s="61"/>
      <c r="D424" s="201" t="s">
        <v>147</v>
      </c>
      <c r="E424" s="36" t="s">
        <v>148</v>
      </c>
      <c r="F424" s="58">
        <f t="shared" si="90"/>
        <v>12000</v>
      </c>
      <c r="G424" s="58">
        <v>12000</v>
      </c>
      <c r="H424" s="58">
        <v>0</v>
      </c>
      <c r="I424" s="60">
        <f t="shared" si="91"/>
        <v>9830.65</v>
      </c>
      <c r="J424" s="60">
        <v>9830.65</v>
      </c>
      <c r="K424" s="60">
        <v>0</v>
      </c>
      <c r="L424" s="58">
        <f t="shared" ref="L424:L435" si="95">IFERROR(J425*100/G425,IFERROR(K425*100/H425,"0"))</f>
        <v>98.373126192423001</v>
      </c>
    </row>
    <row r="425" spans="1:12" ht="24">
      <c r="A425" s="125"/>
      <c r="B425" s="125"/>
      <c r="C425" s="198"/>
      <c r="D425" s="201" t="s">
        <v>137</v>
      </c>
      <c r="E425" s="34" t="s">
        <v>138</v>
      </c>
      <c r="F425" s="58">
        <f t="shared" si="90"/>
        <v>36690</v>
      </c>
      <c r="G425" s="58">
        <v>36690</v>
      </c>
      <c r="H425" s="58">
        <v>0</v>
      </c>
      <c r="I425" s="60">
        <f t="shared" si="91"/>
        <v>36093.1</v>
      </c>
      <c r="J425" s="60">
        <v>36093.1</v>
      </c>
      <c r="K425" s="60">
        <v>0</v>
      </c>
      <c r="L425" s="63">
        <f t="shared" si="92"/>
        <v>64.98571428571428</v>
      </c>
    </row>
    <row r="426" spans="1:12" ht="63.75">
      <c r="A426" s="125"/>
      <c r="B426" s="125"/>
      <c r="C426" s="61" t="s">
        <v>105</v>
      </c>
      <c r="D426" s="62"/>
      <c r="E426" s="17" t="s">
        <v>248</v>
      </c>
      <c r="F426" s="63">
        <f t="shared" si="90"/>
        <v>4900</v>
      </c>
      <c r="G426" s="63">
        <f>G428+G430+G429</f>
        <v>4900</v>
      </c>
      <c r="H426" s="63">
        <f>SUM(H430)</f>
        <v>0</v>
      </c>
      <c r="I426" s="64">
        <f t="shared" si="91"/>
        <v>3184.3</v>
      </c>
      <c r="J426" s="64">
        <f>J428+J429+J430</f>
        <v>3184.3</v>
      </c>
      <c r="K426" s="64">
        <f>SUM(K430)</f>
        <v>0</v>
      </c>
      <c r="L426" s="63"/>
    </row>
    <row r="427" spans="1:12">
      <c r="A427" s="125"/>
      <c r="B427" s="125"/>
      <c r="C427" s="61"/>
      <c r="D427" s="62"/>
      <c r="E427" s="17"/>
      <c r="F427" s="63"/>
      <c r="G427" s="63"/>
      <c r="H427" s="63"/>
      <c r="I427" s="64"/>
      <c r="J427" s="64"/>
      <c r="K427" s="64"/>
      <c r="L427" s="58">
        <f t="shared" si="92"/>
        <v>14.300000000000002</v>
      </c>
    </row>
    <row r="428" spans="1:12" ht="24">
      <c r="A428" s="125"/>
      <c r="B428" s="125"/>
      <c r="C428" s="61"/>
      <c r="D428" s="201" t="s">
        <v>147</v>
      </c>
      <c r="E428" s="36" t="s">
        <v>148</v>
      </c>
      <c r="F428" s="58">
        <f t="shared" si="90"/>
        <v>1100</v>
      </c>
      <c r="G428" s="58">
        <v>1100</v>
      </c>
      <c r="H428" s="58">
        <v>0</v>
      </c>
      <c r="I428" s="60">
        <f t="shared" si="91"/>
        <v>157.30000000000001</v>
      </c>
      <c r="J428" s="60">
        <v>157.30000000000001</v>
      </c>
      <c r="K428" s="60">
        <v>0</v>
      </c>
      <c r="L428" s="58">
        <f t="shared" si="92"/>
        <v>99.315789473684205</v>
      </c>
    </row>
    <row r="429" spans="1:12" ht="24">
      <c r="A429" s="125"/>
      <c r="B429" s="125"/>
      <c r="C429" s="61"/>
      <c r="D429" s="201" t="s">
        <v>137</v>
      </c>
      <c r="E429" s="36" t="s">
        <v>138</v>
      </c>
      <c r="F429" s="58">
        <f>G429</f>
        <v>1900</v>
      </c>
      <c r="G429" s="58">
        <v>1900</v>
      </c>
      <c r="H429" s="58">
        <v>0</v>
      </c>
      <c r="I429" s="60">
        <f t="shared" si="91"/>
        <v>1887</v>
      </c>
      <c r="J429" s="60">
        <v>1887</v>
      </c>
      <c r="K429" s="60">
        <v>0</v>
      </c>
      <c r="L429" s="58">
        <f t="shared" si="95"/>
        <v>60</v>
      </c>
    </row>
    <row r="430" spans="1:12">
      <c r="A430" s="125"/>
      <c r="B430" s="125"/>
      <c r="C430" s="198"/>
      <c r="D430" s="201" t="s">
        <v>139</v>
      </c>
      <c r="E430" s="36" t="s">
        <v>132</v>
      </c>
      <c r="F430" s="58">
        <f t="shared" ref="F430:F455" si="96">G430</f>
        <v>1900</v>
      </c>
      <c r="G430" s="58">
        <v>1900</v>
      </c>
      <c r="H430" s="58">
        <v>0</v>
      </c>
      <c r="I430" s="60">
        <f t="shared" si="91"/>
        <v>1140</v>
      </c>
      <c r="J430" s="60">
        <v>1140</v>
      </c>
      <c r="K430" s="60">
        <v>0</v>
      </c>
      <c r="L430" s="63">
        <f t="shared" si="95"/>
        <v>77.556296296296296</v>
      </c>
    </row>
    <row r="431" spans="1:12" ht="25.5">
      <c r="A431" s="154"/>
      <c r="B431" s="154"/>
      <c r="C431" s="129" t="s">
        <v>224</v>
      </c>
      <c r="D431" s="107"/>
      <c r="E431" s="91" t="s">
        <v>247</v>
      </c>
      <c r="F431" s="63">
        <f>F432+F433</f>
        <v>8100</v>
      </c>
      <c r="G431" s="63">
        <f>G432+G433</f>
        <v>8100</v>
      </c>
      <c r="H431" s="63">
        <f t="shared" ref="H431:K431" si="97">H432+H433</f>
        <v>0</v>
      </c>
      <c r="I431" s="63">
        <f t="shared" si="97"/>
        <v>6282.0599999999995</v>
      </c>
      <c r="J431" s="63">
        <f t="shared" si="97"/>
        <v>6282.0599999999995</v>
      </c>
      <c r="K431" s="63">
        <f t="shared" si="97"/>
        <v>0</v>
      </c>
      <c r="L431" s="58">
        <f t="shared" si="95"/>
        <v>35.979999999999997</v>
      </c>
    </row>
    <row r="432" spans="1:12" ht="24">
      <c r="A432" s="125"/>
      <c r="B432" s="125"/>
      <c r="C432" s="327"/>
      <c r="D432" s="76" t="s">
        <v>213</v>
      </c>
      <c r="E432" s="32" t="s">
        <v>233</v>
      </c>
      <c r="F432" s="58">
        <f>G432</f>
        <v>100</v>
      </c>
      <c r="G432" s="58">
        <v>100</v>
      </c>
      <c r="H432" s="58">
        <v>0</v>
      </c>
      <c r="I432" s="60">
        <f>J432</f>
        <v>35.979999999999997</v>
      </c>
      <c r="J432" s="60">
        <v>35.979999999999997</v>
      </c>
      <c r="K432" s="60">
        <v>0</v>
      </c>
      <c r="L432" s="58">
        <f t="shared" si="95"/>
        <v>78.075999999999993</v>
      </c>
    </row>
    <row r="433" spans="1:12" ht="24">
      <c r="A433" s="125"/>
      <c r="B433" s="125"/>
      <c r="C433" s="328"/>
      <c r="D433" s="76" t="s">
        <v>137</v>
      </c>
      <c r="E433" s="32" t="s">
        <v>138</v>
      </c>
      <c r="F433" s="58">
        <f>G433</f>
        <v>8000</v>
      </c>
      <c r="G433" s="58">
        <v>8000</v>
      </c>
      <c r="H433" s="58">
        <v>0</v>
      </c>
      <c r="I433" s="60">
        <f>J433</f>
        <v>6246.08</v>
      </c>
      <c r="J433" s="60">
        <v>6246.08</v>
      </c>
      <c r="K433" s="60">
        <v>0</v>
      </c>
      <c r="L433" s="63">
        <f t="shared" si="92"/>
        <v>96.993954273106795</v>
      </c>
    </row>
    <row r="434" spans="1:12" ht="38.25">
      <c r="A434" s="155"/>
      <c r="B434" s="155"/>
      <c r="C434" s="61" t="s">
        <v>106</v>
      </c>
      <c r="D434" s="62"/>
      <c r="E434" s="17" t="s">
        <v>107</v>
      </c>
      <c r="F434" s="63">
        <f t="shared" si="96"/>
        <v>184924</v>
      </c>
      <c r="G434" s="63">
        <f>G435+G436</f>
        <v>184924</v>
      </c>
      <c r="H434" s="63">
        <f>SUM(H435:H436)</f>
        <v>0</v>
      </c>
      <c r="I434" s="64">
        <f t="shared" si="91"/>
        <v>179365.1</v>
      </c>
      <c r="J434" s="64">
        <f>J435+J436</f>
        <v>179365.1</v>
      </c>
      <c r="K434" s="64">
        <f>SUM(K435:K436)</f>
        <v>0</v>
      </c>
      <c r="L434" s="58">
        <f t="shared" si="95"/>
        <v>97.729123076923074</v>
      </c>
    </row>
    <row r="435" spans="1:12">
      <c r="A435" s="125"/>
      <c r="B435" s="125"/>
      <c r="C435" s="309"/>
      <c r="D435" s="201" t="s">
        <v>153</v>
      </c>
      <c r="E435" s="36" t="s">
        <v>154</v>
      </c>
      <c r="F435" s="58">
        <f t="shared" si="96"/>
        <v>65000</v>
      </c>
      <c r="G435" s="58">
        <v>65000</v>
      </c>
      <c r="H435" s="58">
        <v>0</v>
      </c>
      <c r="I435" s="60">
        <f t="shared" si="91"/>
        <v>63523.93</v>
      </c>
      <c r="J435" s="60">
        <v>63523.93</v>
      </c>
      <c r="K435" s="60">
        <v>0</v>
      </c>
      <c r="L435" s="58">
        <f t="shared" si="95"/>
        <v>96.595485474133625</v>
      </c>
    </row>
    <row r="436" spans="1:12" ht="24">
      <c r="A436" s="125"/>
      <c r="B436" s="125"/>
      <c r="C436" s="309"/>
      <c r="D436" s="201" t="s">
        <v>137</v>
      </c>
      <c r="E436" s="36" t="s">
        <v>138</v>
      </c>
      <c r="F436" s="58">
        <f t="shared" si="96"/>
        <v>119924</v>
      </c>
      <c r="G436" s="58">
        <v>119924</v>
      </c>
      <c r="H436" s="58">
        <v>0</v>
      </c>
      <c r="I436" s="60">
        <f t="shared" si="91"/>
        <v>115841.17</v>
      </c>
      <c r="J436" s="60">
        <v>115841.17</v>
      </c>
      <c r="K436" s="60">
        <v>0</v>
      </c>
      <c r="L436" s="63">
        <f t="shared" ref="L436:L457" si="98">IFERROR(I437*100/F437,"0")</f>
        <v>90.765970673453324</v>
      </c>
    </row>
    <row r="437" spans="1:12" ht="25.5">
      <c r="A437" s="308"/>
      <c r="B437" s="308"/>
      <c r="C437" s="61" t="s">
        <v>108</v>
      </c>
      <c r="D437" s="62"/>
      <c r="E437" s="17" t="s">
        <v>109</v>
      </c>
      <c r="F437" s="63">
        <f>G437+H437</f>
        <v>509513.11</v>
      </c>
      <c r="G437" s="63">
        <f>G438+G439+G440+G441+G442+G443+G444+G445+G446+G447+G448+G449+G450+G451+G452+G453+G454+G455</f>
        <v>194171.09999999998</v>
      </c>
      <c r="H437" s="63">
        <f>H456+H457+H458</f>
        <v>315342.01</v>
      </c>
      <c r="I437" s="63">
        <f>J437+K437</f>
        <v>462464.52</v>
      </c>
      <c r="J437" s="63">
        <f>J438+J439+J440+J441+J442+J443+J445+J444+J446+J447+J448+J449+J450+J451+J452+J453+J454+J455</f>
        <v>165302.67000000001</v>
      </c>
      <c r="K437" s="63">
        <f>K456+K457+K458</f>
        <v>297161.84999999998</v>
      </c>
      <c r="L437" s="58">
        <f>IFERROR(I440*100/F440,"0")</f>
        <v>72.058750000000003</v>
      </c>
    </row>
    <row r="438" spans="1:12" ht="32.25">
      <c r="A438" s="308"/>
      <c r="B438" s="308"/>
      <c r="C438" s="312"/>
      <c r="D438" s="62" t="s">
        <v>215</v>
      </c>
      <c r="E438" s="181" t="s">
        <v>319</v>
      </c>
      <c r="F438" s="63">
        <f t="shared" ref="F438:F444" si="99">G438</f>
        <v>1150</v>
      </c>
      <c r="G438" s="63">
        <v>1150</v>
      </c>
      <c r="H438" s="63">
        <v>0</v>
      </c>
      <c r="I438" s="63">
        <f>J438</f>
        <v>1145.46</v>
      </c>
      <c r="J438" s="63">
        <v>1145.46</v>
      </c>
      <c r="K438" s="63">
        <v>0</v>
      </c>
      <c r="L438" s="58"/>
    </row>
    <row r="439" spans="1:12" ht="32.25">
      <c r="A439" s="308"/>
      <c r="B439" s="308"/>
      <c r="C439" s="313"/>
      <c r="D439" s="62" t="s">
        <v>192</v>
      </c>
      <c r="E439" s="181" t="s">
        <v>319</v>
      </c>
      <c r="F439" s="63">
        <f t="shared" si="99"/>
        <v>220</v>
      </c>
      <c r="G439" s="63">
        <v>220</v>
      </c>
      <c r="H439" s="63">
        <v>0</v>
      </c>
      <c r="I439" s="63">
        <f>J439</f>
        <v>202.14</v>
      </c>
      <c r="J439" s="63">
        <v>202.14</v>
      </c>
      <c r="K439" s="63">
        <v>0</v>
      </c>
      <c r="L439" s="58"/>
    </row>
    <row r="440" spans="1:12" ht="36">
      <c r="A440" s="308"/>
      <c r="B440" s="308"/>
      <c r="C440" s="313"/>
      <c r="D440" s="201" t="s">
        <v>141</v>
      </c>
      <c r="E440" s="32" t="s">
        <v>296</v>
      </c>
      <c r="F440" s="58">
        <f t="shared" si="99"/>
        <v>4000</v>
      </c>
      <c r="G440" s="58">
        <v>4000</v>
      </c>
      <c r="H440" s="58">
        <v>0</v>
      </c>
      <c r="I440" s="60">
        <f>J440</f>
        <v>2882.35</v>
      </c>
      <c r="J440" s="60">
        <v>2882.35</v>
      </c>
      <c r="K440" s="64">
        <v>0</v>
      </c>
      <c r="L440" s="58">
        <f>IFERROR(I442*100/F442,"0")</f>
        <v>89.184769210408177</v>
      </c>
    </row>
    <row r="441" spans="1:12" ht="24">
      <c r="A441" s="308"/>
      <c r="B441" s="308"/>
      <c r="C441" s="313"/>
      <c r="D441" s="201" t="s">
        <v>143</v>
      </c>
      <c r="E441" s="37" t="s">
        <v>144</v>
      </c>
      <c r="F441" s="58">
        <f t="shared" si="99"/>
        <v>150</v>
      </c>
      <c r="G441" s="58">
        <v>150</v>
      </c>
      <c r="H441" s="58">
        <v>0</v>
      </c>
      <c r="I441" s="60">
        <f>J441</f>
        <v>33.020000000000003</v>
      </c>
      <c r="J441" s="60">
        <v>33.020000000000003</v>
      </c>
      <c r="K441" s="64">
        <v>0</v>
      </c>
      <c r="L441" s="58"/>
    </row>
    <row r="442" spans="1:12" ht="24">
      <c r="A442" s="308"/>
      <c r="B442" s="308"/>
      <c r="C442" s="313"/>
      <c r="D442" s="201" t="s">
        <v>145</v>
      </c>
      <c r="E442" s="32" t="s">
        <v>146</v>
      </c>
      <c r="F442" s="58">
        <f t="shared" si="99"/>
        <v>19267.55</v>
      </c>
      <c r="G442" s="58">
        <v>19267.55</v>
      </c>
      <c r="H442" s="58">
        <v>0</v>
      </c>
      <c r="I442" s="60">
        <f t="shared" ref="I442:I455" si="100">J442</f>
        <v>17183.72</v>
      </c>
      <c r="J442" s="60">
        <v>17183.72</v>
      </c>
      <c r="K442" s="64">
        <v>0</v>
      </c>
      <c r="L442" s="58">
        <f>IFERROR(I445*100/F445,"0")</f>
        <v>99.996895854398389</v>
      </c>
    </row>
    <row r="443" spans="1:12" ht="24">
      <c r="A443" s="308"/>
      <c r="B443" s="308"/>
      <c r="C443" s="313"/>
      <c r="D443" s="201" t="s">
        <v>263</v>
      </c>
      <c r="E443" s="32" t="s">
        <v>146</v>
      </c>
      <c r="F443" s="58">
        <f t="shared" si="99"/>
        <v>357</v>
      </c>
      <c r="G443" s="58">
        <v>357</v>
      </c>
      <c r="H443" s="58">
        <v>0</v>
      </c>
      <c r="I443" s="60">
        <f>J443</f>
        <v>357</v>
      </c>
      <c r="J443" s="60">
        <v>357</v>
      </c>
      <c r="K443" s="64">
        <v>0</v>
      </c>
      <c r="L443" s="58"/>
    </row>
    <row r="444" spans="1:12" ht="24">
      <c r="A444" s="308"/>
      <c r="B444" s="308"/>
      <c r="C444" s="313"/>
      <c r="D444" s="201" t="s">
        <v>195</v>
      </c>
      <c r="E444" s="32" t="s">
        <v>146</v>
      </c>
      <c r="F444" s="58">
        <f t="shared" si="99"/>
        <v>63</v>
      </c>
      <c r="G444" s="58">
        <v>63</v>
      </c>
      <c r="H444" s="58">
        <v>0</v>
      </c>
      <c r="I444" s="60">
        <f>J444</f>
        <v>63</v>
      </c>
      <c r="J444" s="60">
        <v>63</v>
      </c>
      <c r="K444" s="64">
        <v>0</v>
      </c>
      <c r="L444" s="58"/>
    </row>
    <row r="445" spans="1:12" ht="24">
      <c r="A445" s="308"/>
      <c r="B445" s="308"/>
      <c r="C445" s="313"/>
      <c r="D445" s="201" t="s">
        <v>147</v>
      </c>
      <c r="E445" s="32" t="s">
        <v>148</v>
      </c>
      <c r="F445" s="58">
        <f t="shared" si="96"/>
        <v>98900</v>
      </c>
      <c r="G445" s="58">
        <v>98900</v>
      </c>
      <c r="H445" s="58">
        <v>0</v>
      </c>
      <c r="I445" s="60">
        <f t="shared" si="100"/>
        <v>98896.93</v>
      </c>
      <c r="J445" s="60">
        <v>98896.93</v>
      </c>
      <c r="K445" s="60">
        <v>0</v>
      </c>
      <c r="L445" s="58">
        <f>IFERROR(I448*100/F448,"0")</f>
        <v>99.993256814921097</v>
      </c>
    </row>
    <row r="446" spans="1:12" ht="24">
      <c r="A446" s="308"/>
      <c r="B446" s="308"/>
      <c r="C446" s="313"/>
      <c r="D446" s="201" t="s">
        <v>218</v>
      </c>
      <c r="E446" s="32" t="s">
        <v>148</v>
      </c>
      <c r="F446" s="58">
        <f t="shared" si="96"/>
        <v>2870</v>
      </c>
      <c r="G446" s="58">
        <v>2870</v>
      </c>
      <c r="H446" s="58">
        <v>0</v>
      </c>
      <c r="I446" s="60">
        <f>J446</f>
        <v>2868.59</v>
      </c>
      <c r="J446" s="60">
        <v>2868.59</v>
      </c>
      <c r="K446" s="60">
        <v>0</v>
      </c>
      <c r="L446" s="58"/>
    </row>
    <row r="447" spans="1:12" ht="24">
      <c r="A447" s="308"/>
      <c r="B447" s="308"/>
      <c r="C447" s="313"/>
      <c r="D447" s="201" t="s">
        <v>176</v>
      </c>
      <c r="E447" s="32" t="s">
        <v>148</v>
      </c>
      <c r="F447" s="58">
        <f t="shared" si="96"/>
        <v>510</v>
      </c>
      <c r="G447" s="58">
        <v>510</v>
      </c>
      <c r="H447" s="58">
        <v>0</v>
      </c>
      <c r="I447" s="60">
        <f>J447</f>
        <v>506.23</v>
      </c>
      <c r="J447" s="60">
        <v>506.23</v>
      </c>
      <c r="K447" s="60">
        <v>0</v>
      </c>
      <c r="L447" s="58"/>
    </row>
    <row r="448" spans="1:12" ht="24">
      <c r="A448" s="308"/>
      <c r="B448" s="308"/>
      <c r="C448" s="313"/>
      <c r="D448" s="201" t="s">
        <v>213</v>
      </c>
      <c r="E448" s="32" t="s">
        <v>233</v>
      </c>
      <c r="F448" s="58">
        <f t="shared" si="96"/>
        <v>6970</v>
      </c>
      <c r="G448" s="58">
        <v>6970</v>
      </c>
      <c r="H448" s="58">
        <v>0</v>
      </c>
      <c r="I448" s="60">
        <f t="shared" si="100"/>
        <v>6969.53</v>
      </c>
      <c r="J448" s="60">
        <v>6969.53</v>
      </c>
      <c r="K448" s="60">
        <v>0</v>
      </c>
      <c r="L448" s="58">
        <f>IFERROR(I451*100/F451,"0")</f>
        <v>0</v>
      </c>
    </row>
    <row r="449" spans="1:12" ht="24">
      <c r="A449" s="308"/>
      <c r="B449" s="308"/>
      <c r="C449" s="313"/>
      <c r="D449" s="201" t="s">
        <v>260</v>
      </c>
      <c r="E449" s="32" t="s">
        <v>233</v>
      </c>
      <c r="F449" s="58">
        <f t="shared" si="96"/>
        <v>850</v>
      </c>
      <c r="G449" s="58">
        <v>850</v>
      </c>
      <c r="H449" s="58">
        <v>0</v>
      </c>
      <c r="I449" s="60">
        <f>J449</f>
        <v>842.28</v>
      </c>
      <c r="J449" s="60">
        <v>842.28</v>
      </c>
      <c r="K449" s="60">
        <v>0</v>
      </c>
      <c r="L449" s="58"/>
    </row>
    <row r="450" spans="1:12" ht="24">
      <c r="A450" s="308"/>
      <c r="B450" s="308"/>
      <c r="C450" s="313"/>
      <c r="D450" s="201" t="s">
        <v>261</v>
      </c>
      <c r="E450" s="32" t="s">
        <v>233</v>
      </c>
      <c r="F450" s="58">
        <f t="shared" si="96"/>
        <v>150</v>
      </c>
      <c r="G450" s="58">
        <v>150</v>
      </c>
      <c r="H450" s="58">
        <v>0</v>
      </c>
      <c r="I450" s="60">
        <f>J450</f>
        <v>148.63999999999999</v>
      </c>
      <c r="J450" s="60">
        <v>148.63999999999999</v>
      </c>
      <c r="K450" s="60">
        <v>0</v>
      </c>
      <c r="L450" s="58"/>
    </row>
    <row r="451" spans="1:12" ht="24">
      <c r="A451" s="308"/>
      <c r="B451" s="308"/>
      <c r="C451" s="313"/>
      <c r="D451" s="201" t="s">
        <v>168</v>
      </c>
      <c r="E451" s="36" t="s">
        <v>182</v>
      </c>
      <c r="F451" s="58">
        <f t="shared" si="96"/>
        <v>2000</v>
      </c>
      <c r="G451" s="58">
        <v>2000</v>
      </c>
      <c r="H451" s="58">
        <v>0</v>
      </c>
      <c r="I451" s="60">
        <f t="shared" si="100"/>
        <v>0</v>
      </c>
      <c r="J451" s="60">
        <v>0</v>
      </c>
      <c r="K451" s="60">
        <v>0</v>
      </c>
      <c r="L451" s="58">
        <f t="shared" si="98"/>
        <v>49.446784425889447</v>
      </c>
    </row>
    <row r="452" spans="1:12" ht="24">
      <c r="A452" s="308"/>
      <c r="B452" s="308"/>
      <c r="C452" s="313"/>
      <c r="D452" s="201" t="s">
        <v>137</v>
      </c>
      <c r="E452" s="36" t="s">
        <v>138</v>
      </c>
      <c r="F452" s="58">
        <f t="shared" si="96"/>
        <v>43675.56</v>
      </c>
      <c r="G452" s="58">
        <v>43675.56</v>
      </c>
      <c r="H452" s="58">
        <v>0</v>
      </c>
      <c r="I452" s="60">
        <f t="shared" si="100"/>
        <v>21596.16</v>
      </c>
      <c r="J452" s="60">
        <v>21596.16</v>
      </c>
      <c r="K452" s="60">
        <v>0</v>
      </c>
      <c r="L452" s="58">
        <f>IFERROR(I455*100/F455,"0")</f>
        <v>27.590963959303327</v>
      </c>
    </row>
    <row r="453" spans="1:12" ht="24">
      <c r="A453" s="308"/>
      <c r="B453" s="308"/>
      <c r="C453" s="313"/>
      <c r="D453" s="201" t="s">
        <v>219</v>
      </c>
      <c r="E453" s="36" t="s">
        <v>138</v>
      </c>
      <c r="F453" s="58">
        <f t="shared" si="96"/>
        <v>10970</v>
      </c>
      <c r="G453" s="58">
        <v>10970</v>
      </c>
      <c r="H453" s="58">
        <v>0</v>
      </c>
      <c r="I453" s="60">
        <f>J453</f>
        <v>9852.8700000000008</v>
      </c>
      <c r="J453" s="60">
        <v>9852.8700000000008</v>
      </c>
      <c r="K453" s="60">
        <v>0</v>
      </c>
      <c r="L453" s="58"/>
    </row>
    <row r="454" spans="1:12" ht="24">
      <c r="A454" s="308"/>
      <c r="B454" s="308"/>
      <c r="C454" s="313"/>
      <c r="D454" s="201" t="s">
        <v>175</v>
      </c>
      <c r="E454" s="36" t="s">
        <v>138</v>
      </c>
      <c r="F454" s="58">
        <f t="shared" si="96"/>
        <v>2010</v>
      </c>
      <c r="G454" s="58">
        <v>2010</v>
      </c>
      <c r="H454" s="58">
        <v>0</v>
      </c>
      <c r="I454" s="60">
        <f>J454</f>
        <v>1738.75</v>
      </c>
      <c r="J454" s="60">
        <v>1738.75</v>
      </c>
      <c r="K454" s="60">
        <v>0</v>
      </c>
      <c r="L454" s="58"/>
    </row>
    <row r="455" spans="1:12">
      <c r="A455" s="308"/>
      <c r="B455" s="308"/>
      <c r="C455" s="313"/>
      <c r="D455" s="201" t="s">
        <v>139</v>
      </c>
      <c r="E455" s="36" t="s">
        <v>132</v>
      </c>
      <c r="F455" s="58">
        <f t="shared" si="96"/>
        <v>57.99</v>
      </c>
      <c r="G455" s="58">
        <v>57.99</v>
      </c>
      <c r="H455" s="58">
        <v>0</v>
      </c>
      <c r="I455" s="60">
        <f t="shared" si="100"/>
        <v>16</v>
      </c>
      <c r="J455" s="60">
        <v>16</v>
      </c>
      <c r="K455" s="60">
        <v>0</v>
      </c>
      <c r="L455" s="58" t="str">
        <f>IFERROR(#REF!*100/#REF!,"0")</f>
        <v>0</v>
      </c>
    </row>
    <row r="456" spans="1:12" ht="48">
      <c r="A456" s="308"/>
      <c r="B456" s="308"/>
      <c r="C456" s="313"/>
      <c r="D456" s="202" t="s">
        <v>152</v>
      </c>
      <c r="E456" s="32" t="s">
        <v>211</v>
      </c>
      <c r="F456" s="58">
        <f t="shared" ref="F456:F461" si="101">G456+H456</f>
        <v>56347.01</v>
      </c>
      <c r="G456" s="58">
        <v>0</v>
      </c>
      <c r="H456" s="58">
        <v>56347.01</v>
      </c>
      <c r="I456" s="58">
        <f t="shared" ref="I456:I461" si="102">J456+K456</f>
        <v>56329.84</v>
      </c>
      <c r="J456" s="58">
        <v>0</v>
      </c>
      <c r="K456" s="58">
        <v>56329.84</v>
      </c>
      <c r="L456" s="58">
        <f t="shared" si="98"/>
        <v>89.896607268700308</v>
      </c>
    </row>
    <row r="457" spans="1:12" ht="48">
      <c r="A457" s="308"/>
      <c r="B457" s="308"/>
      <c r="C457" s="313"/>
      <c r="D457" s="202" t="s">
        <v>275</v>
      </c>
      <c r="E457" s="32" t="s">
        <v>211</v>
      </c>
      <c r="F457" s="58">
        <f t="shared" si="101"/>
        <v>148995</v>
      </c>
      <c r="G457" s="58">
        <v>0</v>
      </c>
      <c r="H457" s="58">
        <v>148995</v>
      </c>
      <c r="I457" s="58">
        <f t="shared" si="102"/>
        <v>133941.45000000001</v>
      </c>
      <c r="J457" s="58">
        <v>0</v>
      </c>
      <c r="K457" s="58">
        <v>133941.45000000001</v>
      </c>
      <c r="L457" s="58">
        <f t="shared" si="98"/>
        <v>97.173236363636363</v>
      </c>
    </row>
    <row r="458" spans="1:12" ht="48">
      <c r="A458" s="326"/>
      <c r="B458" s="326"/>
      <c r="C458" s="314"/>
      <c r="D458" s="202" t="s">
        <v>276</v>
      </c>
      <c r="E458" s="32" t="s">
        <v>211</v>
      </c>
      <c r="F458" s="58">
        <f t="shared" si="101"/>
        <v>110000</v>
      </c>
      <c r="G458" s="58">
        <v>0</v>
      </c>
      <c r="H458" s="58">
        <v>110000</v>
      </c>
      <c r="I458" s="58">
        <f t="shared" si="102"/>
        <v>106890.56</v>
      </c>
      <c r="J458" s="58">
        <v>0</v>
      </c>
      <c r="K458" s="58">
        <v>106890.56</v>
      </c>
      <c r="L458" s="57">
        <f>IFERROR(I459*100/F459,"0")</f>
        <v>92.189169410903773</v>
      </c>
    </row>
    <row r="459" spans="1:12" ht="51">
      <c r="A459" s="115" t="s">
        <v>256</v>
      </c>
      <c r="B459" s="115" t="s">
        <v>110</v>
      </c>
      <c r="C459" s="81"/>
      <c r="D459" s="82"/>
      <c r="E459" s="103" t="s">
        <v>111</v>
      </c>
      <c r="F459" s="57">
        <f t="shared" si="101"/>
        <v>560265</v>
      </c>
      <c r="G459" s="58">
        <f>G460+G475+G492</f>
        <v>238874.72</v>
      </c>
      <c r="H459" s="58">
        <f>H460</f>
        <v>321390.28000000003</v>
      </c>
      <c r="I459" s="59">
        <f t="shared" si="102"/>
        <v>516503.65</v>
      </c>
      <c r="J459" s="60">
        <f>J460+J475+J492</f>
        <v>209850.45</v>
      </c>
      <c r="K459" s="60">
        <f>K460</f>
        <v>306653.2</v>
      </c>
      <c r="L459" s="63">
        <f t="shared" ref="L459:L470" si="103">IFERROR(I460*100/F460,"0")</f>
        <v>92.530504068836009</v>
      </c>
    </row>
    <row r="460" spans="1:12" ht="51">
      <c r="A460" s="307"/>
      <c r="B460" s="307"/>
      <c r="C460" s="61" t="s">
        <v>112</v>
      </c>
      <c r="D460" s="62"/>
      <c r="E460" s="17" t="s">
        <v>295</v>
      </c>
      <c r="F460" s="63">
        <f t="shared" si="101"/>
        <v>471265</v>
      </c>
      <c r="G460" s="63">
        <f>G462+G464+G465+G469+G470+G468+G471+G463+G461+G466+G467</f>
        <v>149874.72</v>
      </c>
      <c r="H460" s="63">
        <f>H462+H464+H465+H469+H470+H468+H471+H472+H473+H474</f>
        <v>321390.28000000003</v>
      </c>
      <c r="I460" s="63">
        <f t="shared" si="102"/>
        <v>436063.88</v>
      </c>
      <c r="J460" s="63">
        <f>J461+J462+J463+J464+J465+J466+J467+J468+J469+J470</f>
        <v>129410.68</v>
      </c>
      <c r="K460" s="63">
        <f>K472+K473+K474</f>
        <v>306653.2</v>
      </c>
      <c r="L460" s="58">
        <f t="shared" si="103"/>
        <v>85</v>
      </c>
    </row>
    <row r="461" spans="1:12" ht="84">
      <c r="A461" s="308"/>
      <c r="B461" s="308"/>
      <c r="C461" s="120"/>
      <c r="D461" s="76" t="s">
        <v>262</v>
      </c>
      <c r="E461" s="32" t="s">
        <v>266</v>
      </c>
      <c r="F461" s="58">
        <f t="shared" si="101"/>
        <v>10000</v>
      </c>
      <c r="G461" s="58">
        <v>10000</v>
      </c>
      <c r="H461" s="58">
        <v>0</v>
      </c>
      <c r="I461" s="58">
        <f t="shared" si="102"/>
        <v>8500</v>
      </c>
      <c r="J461" s="58">
        <v>8500</v>
      </c>
      <c r="K461" s="58">
        <v>0</v>
      </c>
      <c r="L461" s="58">
        <f t="shared" si="103"/>
        <v>87.524652895094576</v>
      </c>
    </row>
    <row r="462" spans="1:12" ht="36">
      <c r="A462" s="308"/>
      <c r="B462" s="308"/>
      <c r="C462" s="310"/>
      <c r="D462" s="201" t="s">
        <v>141</v>
      </c>
      <c r="E462" s="34" t="s">
        <v>142</v>
      </c>
      <c r="F462" s="58">
        <f t="shared" ref="F462:F471" si="104">G462</f>
        <v>1272.67</v>
      </c>
      <c r="G462" s="58">
        <v>1272.67</v>
      </c>
      <c r="H462" s="58">
        <v>0</v>
      </c>
      <c r="I462" s="60">
        <f t="shared" si="91"/>
        <v>1113.9000000000001</v>
      </c>
      <c r="J462" s="60">
        <v>1113.9000000000001</v>
      </c>
      <c r="K462" s="60">
        <v>0</v>
      </c>
      <c r="L462" s="58">
        <f t="shared" si="103"/>
        <v>52.68</v>
      </c>
    </row>
    <row r="463" spans="1:12" ht="24">
      <c r="A463" s="308"/>
      <c r="B463" s="308"/>
      <c r="C463" s="311"/>
      <c r="D463" s="76" t="s">
        <v>143</v>
      </c>
      <c r="E463" s="37" t="s">
        <v>144</v>
      </c>
      <c r="F463" s="58">
        <f t="shared" si="104"/>
        <v>200</v>
      </c>
      <c r="G463" s="58">
        <v>200</v>
      </c>
      <c r="H463" s="58">
        <v>0</v>
      </c>
      <c r="I463" s="58">
        <f>J463</f>
        <v>105.36</v>
      </c>
      <c r="J463" s="58">
        <v>105.36</v>
      </c>
      <c r="K463" s="58">
        <v>0</v>
      </c>
      <c r="L463" s="58">
        <f t="shared" si="103"/>
        <v>90.977999999999994</v>
      </c>
    </row>
    <row r="464" spans="1:12" ht="24">
      <c r="A464" s="308"/>
      <c r="B464" s="308"/>
      <c r="C464" s="311"/>
      <c r="D464" s="201" t="s">
        <v>145</v>
      </c>
      <c r="E464" s="36" t="s">
        <v>146</v>
      </c>
      <c r="F464" s="58">
        <f t="shared" si="104"/>
        <v>19000</v>
      </c>
      <c r="G464" s="58">
        <v>19000</v>
      </c>
      <c r="H464" s="58">
        <v>0</v>
      </c>
      <c r="I464" s="60">
        <f t="shared" si="91"/>
        <v>17285.82</v>
      </c>
      <c r="J464" s="60">
        <v>17285.82</v>
      </c>
      <c r="K464" s="60">
        <v>0</v>
      </c>
      <c r="L464" s="58">
        <f t="shared" si="103"/>
        <v>98.448023598820043</v>
      </c>
    </row>
    <row r="465" spans="1:12" ht="24">
      <c r="A465" s="308"/>
      <c r="B465" s="308"/>
      <c r="C465" s="311"/>
      <c r="D465" s="201" t="s">
        <v>147</v>
      </c>
      <c r="E465" s="36" t="s">
        <v>148</v>
      </c>
      <c r="F465" s="58">
        <f t="shared" si="104"/>
        <v>16950</v>
      </c>
      <c r="G465" s="58">
        <v>16950</v>
      </c>
      <c r="H465" s="58">
        <v>0</v>
      </c>
      <c r="I465" s="60">
        <f t="shared" si="91"/>
        <v>16686.939999999999</v>
      </c>
      <c r="J465" s="60">
        <v>16686.939999999999</v>
      </c>
      <c r="K465" s="60">
        <v>0</v>
      </c>
      <c r="L465" s="58">
        <f>IFERROR(I468*100/F468,"0")</f>
        <v>71.566000000000003</v>
      </c>
    </row>
    <row r="466" spans="1:12" ht="24">
      <c r="A466" s="308"/>
      <c r="B466" s="308"/>
      <c r="C466" s="311"/>
      <c r="D466" s="201" t="s">
        <v>218</v>
      </c>
      <c r="E466" s="36" t="s">
        <v>148</v>
      </c>
      <c r="F466" s="58">
        <f t="shared" si="104"/>
        <v>31784.400000000001</v>
      </c>
      <c r="G466" s="58">
        <v>31784.400000000001</v>
      </c>
      <c r="H466" s="58">
        <v>0</v>
      </c>
      <c r="I466" s="60">
        <f t="shared" si="91"/>
        <v>19952.400000000001</v>
      </c>
      <c r="J466" s="60">
        <v>19952.400000000001</v>
      </c>
      <c r="K466" s="60"/>
      <c r="L466" s="58"/>
    </row>
    <row r="467" spans="1:12" ht="24">
      <c r="A467" s="308"/>
      <c r="B467" s="308"/>
      <c r="C467" s="311"/>
      <c r="D467" s="201" t="s">
        <v>176</v>
      </c>
      <c r="E467" s="36" t="s">
        <v>148</v>
      </c>
      <c r="F467" s="58">
        <f t="shared" si="104"/>
        <v>11467.65</v>
      </c>
      <c r="G467" s="58">
        <v>11467.65</v>
      </c>
      <c r="H467" s="58">
        <v>0</v>
      </c>
      <c r="I467" s="60">
        <f t="shared" si="91"/>
        <v>11405.3</v>
      </c>
      <c r="J467" s="60">
        <v>11405.3</v>
      </c>
      <c r="K467" s="60"/>
      <c r="L467" s="58"/>
    </row>
    <row r="468" spans="1:12" ht="24">
      <c r="A468" s="308"/>
      <c r="B468" s="308"/>
      <c r="C468" s="311"/>
      <c r="D468" s="201" t="s">
        <v>213</v>
      </c>
      <c r="E468" s="32" t="s">
        <v>233</v>
      </c>
      <c r="F468" s="58">
        <f t="shared" si="104"/>
        <v>4000</v>
      </c>
      <c r="G468" s="58">
        <v>4000</v>
      </c>
      <c r="H468" s="58">
        <v>0</v>
      </c>
      <c r="I468" s="60">
        <f t="shared" si="91"/>
        <v>2862.64</v>
      </c>
      <c r="J468" s="60">
        <v>2862.64</v>
      </c>
      <c r="K468" s="60">
        <v>0</v>
      </c>
      <c r="L468" s="58">
        <f t="shared" si="103"/>
        <v>91.600686567164175</v>
      </c>
    </row>
    <row r="469" spans="1:12">
      <c r="A469" s="308"/>
      <c r="B469" s="308"/>
      <c r="C469" s="311"/>
      <c r="D469" s="201" t="s">
        <v>153</v>
      </c>
      <c r="E469" s="37" t="s">
        <v>154</v>
      </c>
      <c r="F469" s="58">
        <f t="shared" si="104"/>
        <v>33500</v>
      </c>
      <c r="G469" s="58">
        <v>33500</v>
      </c>
      <c r="H469" s="58">
        <v>0</v>
      </c>
      <c r="I469" s="60">
        <f t="shared" si="91"/>
        <v>30686.23</v>
      </c>
      <c r="J469" s="60">
        <v>30686.23</v>
      </c>
      <c r="K469" s="60">
        <v>0</v>
      </c>
      <c r="L469" s="58" t="str">
        <f>IFERROR(#REF!*100/#REF!,"0")</f>
        <v>0</v>
      </c>
    </row>
    <row r="470" spans="1:12" ht="24">
      <c r="A470" s="308"/>
      <c r="B470" s="308"/>
      <c r="C470" s="311"/>
      <c r="D470" s="201" t="s">
        <v>137</v>
      </c>
      <c r="E470" s="32" t="s">
        <v>138</v>
      </c>
      <c r="F470" s="58">
        <f t="shared" si="104"/>
        <v>21700</v>
      </c>
      <c r="G470" s="58">
        <v>21700</v>
      </c>
      <c r="H470" s="58">
        <v>0</v>
      </c>
      <c r="I470" s="60">
        <f t="shared" si="91"/>
        <v>20812.09</v>
      </c>
      <c r="J470" s="60">
        <v>20812.09</v>
      </c>
      <c r="K470" s="60">
        <v>0</v>
      </c>
      <c r="L470" s="58" t="str">
        <f t="shared" si="103"/>
        <v>0</v>
      </c>
    </row>
    <row r="471" spans="1:12">
      <c r="A471" s="308"/>
      <c r="B471" s="308"/>
      <c r="C471" s="311"/>
      <c r="D471" s="201" t="s">
        <v>139</v>
      </c>
      <c r="E471" s="32" t="s">
        <v>132</v>
      </c>
      <c r="F471" s="58">
        <f t="shared" si="104"/>
        <v>0</v>
      </c>
      <c r="G471" s="58">
        <v>0</v>
      </c>
      <c r="H471" s="58"/>
      <c r="I471" s="60">
        <f t="shared" si="91"/>
        <v>0</v>
      </c>
      <c r="J471" s="60">
        <v>0</v>
      </c>
      <c r="K471" s="60"/>
      <c r="L471" s="58">
        <f>IFERROR(J472*100/G472,IFERROR(K472*100/H472,"0"))</f>
        <v>95.934062529893936</v>
      </c>
    </row>
    <row r="472" spans="1:12" ht="48">
      <c r="A472" s="308"/>
      <c r="B472" s="308"/>
      <c r="C472" s="311"/>
      <c r="D472" s="201" t="s">
        <v>152</v>
      </c>
      <c r="E472" s="36" t="s">
        <v>211</v>
      </c>
      <c r="F472" s="58">
        <f>H472</f>
        <v>132029.32999999999</v>
      </c>
      <c r="G472" s="58">
        <v>0</v>
      </c>
      <c r="H472" s="58">
        <v>132029.32999999999</v>
      </c>
      <c r="I472" s="60">
        <f>J472+K472</f>
        <v>126661.1</v>
      </c>
      <c r="J472" s="60">
        <v>0</v>
      </c>
      <c r="K472" s="60">
        <v>126661.1</v>
      </c>
      <c r="L472" s="58">
        <f>IFERROR(J473*100/G473,IFERROR(K473*100/H473,"0"))</f>
        <v>100</v>
      </c>
    </row>
    <row r="473" spans="1:12" ht="48">
      <c r="A473" s="308"/>
      <c r="B473" s="308"/>
      <c r="C473" s="311"/>
      <c r="D473" s="76" t="s">
        <v>275</v>
      </c>
      <c r="E473" s="32" t="s">
        <v>211</v>
      </c>
      <c r="F473" s="58">
        <f>H473</f>
        <v>114528.6</v>
      </c>
      <c r="G473" s="58">
        <v>0</v>
      </c>
      <c r="H473" s="58">
        <v>114528.6</v>
      </c>
      <c r="I473" s="58">
        <f>J473+K473</f>
        <v>114528.6</v>
      </c>
      <c r="J473" s="58">
        <v>0</v>
      </c>
      <c r="K473" s="58">
        <v>114528.6</v>
      </c>
      <c r="L473" s="58">
        <f>IFERROR(J474*100/G474,IFERROR(K474*100/H474,"0"))</f>
        <v>87.480214105263286</v>
      </c>
    </row>
    <row r="474" spans="1:12" ht="48">
      <c r="A474" s="308"/>
      <c r="B474" s="308"/>
      <c r="C474" s="315"/>
      <c r="D474" s="76" t="s">
        <v>276</v>
      </c>
      <c r="E474" s="32" t="s">
        <v>211</v>
      </c>
      <c r="F474" s="58">
        <f>H474</f>
        <v>74832.350000000006</v>
      </c>
      <c r="G474" s="58">
        <v>0</v>
      </c>
      <c r="H474" s="58">
        <v>74832.350000000006</v>
      </c>
      <c r="I474" s="58">
        <f>J474+K474</f>
        <v>65463.5</v>
      </c>
      <c r="J474" s="58">
        <v>0</v>
      </c>
      <c r="K474" s="58">
        <v>65463.5</v>
      </c>
      <c r="L474" s="63">
        <f t="shared" ref="L474" si="105">IFERROR(I475*100/F475,"0")</f>
        <v>90.381764044943822</v>
      </c>
    </row>
    <row r="475" spans="1:12">
      <c r="A475" s="308"/>
      <c r="B475" s="308"/>
      <c r="C475" s="61" t="s">
        <v>113</v>
      </c>
      <c r="D475" s="62"/>
      <c r="E475" s="17" t="s">
        <v>114</v>
      </c>
      <c r="F475" s="63">
        <f t="shared" ref="F475:F491" si="106">G475</f>
        <v>89000</v>
      </c>
      <c r="G475" s="63">
        <f>G476+G477+G478+G479+G480+G482+G483+G484+G486+G487+G488+G489+G490+G491+G481+G485</f>
        <v>89000</v>
      </c>
      <c r="H475" s="63">
        <f t="shared" ref="H475:J475" si="107">H476+H477+H478+H479+H480+H482+H483+H484+H486+H487+H488+H489+H490+H491+H481+H485</f>
        <v>0</v>
      </c>
      <c r="I475" s="63">
        <f t="shared" si="107"/>
        <v>80439.77</v>
      </c>
      <c r="J475" s="63">
        <f t="shared" si="107"/>
        <v>80439.77</v>
      </c>
      <c r="K475" s="64">
        <f>SUM(K476:K491)</f>
        <v>0</v>
      </c>
      <c r="L475" s="58">
        <f t="shared" ref="L475:L510" si="108">IFERROR(J476*100/G476,IFERROR(K476*100/H476,"0"))</f>
        <v>99.871165644171782</v>
      </c>
    </row>
    <row r="476" spans="1:12" ht="36">
      <c r="A476" s="308"/>
      <c r="B476" s="308"/>
      <c r="C476" s="309"/>
      <c r="D476" s="201" t="s">
        <v>165</v>
      </c>
      <c r="E476" s="39" t="s">
        <v>181</v>
      </c>
      <c r="F476" s="58">
        <f t="shared" si="106"/>
        <v>163</v>
      </c>
      <c r="G476" s="58">
        <v>163</v>
      </c>
      <c r="H476" s="58">
        <v>0</v>
      </c>
      <c r="I476" s="60">
        <f t="shared" si="91"/>
        <v>162.79</v>
      </c>
      <c r="J476" s="60">
        <v>162.79</v>
      </c>
      <c r="K476" s="60">
        <v>0</v>
      </c>
      <c r="L476" s="58">
        <f t="shared" si="108"/>
        <v>98.966622641509431</v>
      </c>
    </row>
    <row r="477" spans="1:12" ht="36">
      <c r="A477" s="308"/>
      <c r="B477" s="308"/>
      <c r="C477" s="309"/>
      <c r="D477" s="201" t="s">
        <v>155</v>
      </c>
      <c r="E477" s="34" t="s">
        <v>236</v>
      </c>
      <c r="F477" s="58">
        <f t="shared" si="106"/>
        <v>53000</v>
      </c>
      <c r="G477" s="58">
        <v>53000</v>
      </c>
      <c r="H477" s="58">
        <v>0</v>
      </c>
      <c r="I477" s="60">
        <f t="shared" si="91"/>
        <v>52452.31</v>
      </c>
      <c r="J477" s="60">
        <v>52452.31</v>
      </c>
      <c r="K477" s="60">
        <v>0</v>
      </c>
      <c r="L477" s="58">
        <f t="shared" si="108"/>
        <v>100</v>
      </c>
    </row>
    <row r="478" spans="1:12" ht="36">
      <c r="A478" s="308"/>
      <c r="B478" s="308"/>
      <c r="C478" s="309"/>
      <c r="D478" s="201" t="s">
        <v>156</v>
      </c>
      <c r="E478" s="34" t="s">
        <v>160</v>
      </c>
      <c r="F478" s="58">
        <f t="shared" si="106"/>
        <v>3978</v>
      </c>
      <c r="G478" s="58">
        <v>3978</v>
      </c>
      <c r="H478" s="58">
        <v>0</v>
      </c>
      <c r="I478" s="60">
        <f t="shared" si="91"/>
        <v>3978</v>
      </c>
      <c r="J478" s="60">
        <v>3978</v>
      </c>
      <c r="K478" s="60">
        <v>0</v>
      </c>
      <c r="L478" s="58">
        <f t="shared" si="108"/>
        <v>94.613229166666684</v>
      </c>
    </row>
    <row r="479" spans="1:12" ht="36">
      <c r="A479" s="308"/>
      <c r="B479" s="308"/>
      <c r="C479" s="309"/>
      <c r="D479" s="201" t="s">
        <v>141</v>
      </c>
      <c r="E479" s="34" t="s">
        <v>142</v>
      </c>
      <c r="F479" s="58">
        <f t="shared" si="106"/>
        <v>9600</v>
      </c>
      <c r="G479" s="58">
        <v>9600</v>
      </c>
      <c r="H479" s="58">
        <v>0</v>
      </c>
      <c r="I479" s="60">
        <f t="shared" si="91"/>
        <v>9082.8700000000008</v>
      </c>
      <c r="J479" s="60">
        <v>9082.8700000000008</v>
      </c>
      <c r="K479" s="60">
        <v>0</v>
      </c>
      <c r="L479" s="58" t="str">
        <f t="shared" si="108"/>
        <v>0</v>
      </c>
    </row>
    <row r="480" spans="1:12" ht="24">
      <c r="A480" s="308"/>
      <c r="B480" s="308"/>
      <c r="C480" s="309"/>
      <c r="D480" s="201" t="s">
        <v>143</v>
      </c>
      <c r="E480" s="34" t="s">
        <v>144</v>
      </c>
      <c r="F480" s="58">
        <f t="shared" si="106"/>
        <v>0</v>
      </c>
      <c r="G480" s="58">
        <v>0</v>
      </c>
      <c r="H480" s="58">
        <v>0</v>
      </c>
      <c r="I480" s="60">
        <f t="shared" si="91"/>
        <v>0</v>
      </c>
      <c r="J480" s="60">
        <v>0</v>
      </c>
      <c r="K480" s="60">
        <v>0</v>
      </c>
      <c r="L480" s="58" t="str">
        <f t="shared" si="108"/>
        <v>0</v>
      </c>
    </row>
    <row r="481" spans="1:12" ht="24">
      <c r="A481" s="308"/>
      <c r="B481" s="308"/>
      <c r="C481" s="309"/>
      <c r="D481" s="201" t="s">
        <v>145</v>
      </c>
      <c r="E481" s="36" t="s">
        <v>146</v>
      </c>
      <c r="F481" s="58">
        <f t="shared" si="106"/>
        <v>0</v>
      </c>
      <c r="G481" s="58">
        <v>0</v>
      </c>
      <c r="H481" s="58">
        <v>0</v>
      </c>
      <c r="I481" s="60">
        <f t="shared" si="91"/>
        <v>0</v>
      </c>
      <c r="J481" s="60">
        <v>0</v>
      </c>
      <c r="K481" s="60">
        <v>0</v>
      </c>
      <c r="L481" s="58">
        <f t="shared" si="108"/>
        <v>91.698038083315552</v>
      </c>
    </row>
    <row r="482" spans="1:12" ht="24">
      <c r="A482" s="308"/>
      <c r="B482" s="308"/>
      <c r="C482" s="309"/>
      <c r="D482" s="201" t="s">
        <v>147</v>
      </c>
      <c r="E482" s="36" t="s">
        <v>148</v>
      </c>
      <c r="F482" s="58">
        <f t="shared" si="106"/>
        <v>11151.34</v>
      </c>
      <c r="G482" s="58">
        <v>11151.34</v>
      </c>
      <c r="H482" s="58">
        <v>0</v>
      </c>
      <c r="I482" s="60">
        <f t="shared" si="91"/>
        <v>10225.56</v>
      </c>
      <c r="J482" s="60">
        <v>10225.56</v>
      </c>
      <c r="K482" s="60">
        <v>0</v>
      </c>
      <c r="L482" s="58">
        <f t="shared" si="108"/>
        <v>86.933333333333337</v>
      </c>
    </row>
    <row r="483" spans="1:12" ht="36">
      <c r="A483" s="308"/>
      <c r="B483" s="308"/>
      <c r="C483" s="309"/>
      <c r="D483" s="201" t="s">
        <v>167</v>
      </c>
      <c r="E483" s="46" t="s">
        <v>269</v>
      </c>
      <c r="F483" s="58">
        <f t="shared" si="106"/>
        <v>3000</v>
      </c>
      <c r="G483" s="58">
        <v>3000</v>
      </c>
      <c r="H483" s="58">
        <v>0</v>
      </c>
      <c r="I483" s="60">
        <f t="shared" si="91"/>
        <v>2608</v>
      </c>
      <c r="J483" s="60">
        <v>2608</v>
      </c>
      <c r="K483" s="60">
        <v>0</v>
      </c>
      <c r="L483" s="58">
        <f t="shared" si="108"/>
        <v>0</v>
      </c>
    </row>
    <row r="484" spans="1:12">
      <c r="A484" s="308"/>
      <c r="B484" s="308"/>
      <c r="C484" s="309"/>
      <c r="D484" s="201" t="s">
        <v>153</v>
      </c>
      <c r="E484" s="34" t="s">
        <v>154</v>
      </c>
      <c r="F484" s="58">
        <f t="shared" si="106"/>
        <v>2000</v>
      </c>
      <c r="G484" s="58">
        <v>2000</v>
      </c>
      <c r="H484" s="58">
        <v>0</v>
      </c>
      <c r="I484" s="60">
        <f t="shared" ref="I484:I518" si="109">J484</f>
        <v>0</v>
      </c>
      <c r="J484" s="60">
        <v>0</v>
      </c>
      <c r="K484" s="60">
        <v>0</v>
      </c>
      <c r="L484" s="58">
        <f t="shared" si="108"/>
        <v>0</v>
      </c>
    </row>
    <row r="485" spans="1:12" ht="24">
      <c r="A485" s="308"/>
      <c r="B485" s="308"/>
      <c r="C485" s="309"/>
      <c r="D485" s="201" t="s">
        <v>168</v>
      </c>
      <c r="E485" s="37" t="s">
        <v>182</v>
      </c>
      <c r="F485" s="58">
        <f t="shared" si="106"/>
        <v>2000</v>
      </c>
      <c r="G485" s="58">
        <v>2000</v>
      </c>
      <c r="H485" s="58">
        <v>0</v>
      </c>
      <c r="I485" s="60">
        <f t="shared" si="109"/>
        <v>0</v>
      </c>
      <c r="J485" s="60">
        <v>0</v>
      </c>
      <c r="K485" s="60">
        <v>0</v>
      </c>
      <c r="L485" s="58">
        <f t="shared" si="108"/>
        <v>0</v>
      </c>
    </row>
    <row r="486" spans="1:12" ht="24">
      <c r="A486" s="308"/>
      <c r="B486" s="308"/>
      <c r="C486" s="309"/>
      <c r="D486" s="76" t="s">
        <v>169</v>
      </c>
      <c r="E486" s="37" t="s">
        <v>172</v>
      </c>
      <c r="F486" s="58">
        <f t="shared" si="106"/>
        <v>100</v>
      </c>
      <c r="G486" s="58">
        <v>100</v>
      </c>
      <c r="H486" s="58">
        <v>0</v>
      </c>
      <c r="I486" s="58">
        <f t="shared" si="109"/>
        <v>0</v>
      </c>
      <c r="J486" s="58">
        <v>0</v>
      </c>
      <c r="K486" s="58">
        <v>0</v>
      </c>
      <c r="L486" s="58">
        <f t="shared" si="108"/>
        <v>38.036004645760741</v>
      </c>
    </row>
    <row r="487" spans="1:12" ht="24">
      <c r="A487" s="308"/>
      <c r="B487" s="308"/>
      <c r="C487" s="309"/>
      <c r="D487" s="201" t="s">
        <v>137</v>
      </c>
      <c r="E487" s="34" t="s">
        <v>138</v>
      </c>
      <c r="F487" s="58">
        <f t="shared" si="106"/>
        <v>1722</v>
      </c>
      <c r="G487" s="58">
        <v>1722</v>
      </c>
      <c r="H487" s="58">
        <v>0</v>
      </c>
      <c r="I487" s="60">
        <f t="shared" si="109"/>
        <v>654.98</v>
      </c>
      <c r="J487" s="60">
        <v>654.98</v>
      </c>
      <c r="K487" s="60">
        <v>0</v>
      </c>
      <c r="L487" s="58">
        <f t="shared" si="108"/>
        <v>5.95</v>
      </c>
    </row>
    <row r="488" spans="1:12" ht="24">
      <c r="A488" s="308"/>
      <c r="B488" s="308"/>
      <c r="C488" s="309"/>
      <c r="D488" s="201" t="s">
        <v>157</v>
      </c>
      <c r="E488" s="34" t="s">
        <v>161</v>
      </c>
      <c r="F488" s="58">
        <f t="shared" si="106"/>
        <v>400</v>
      </c>
      <c r="G488" s="58">
        <v>400</v>
      </c>
      <c r="H488" s="58">
        <v>0</v>
      </c>
      <c r="I488" s="60">
        <f t="shared" si="109"/>
        <v>23.8</v>
      </c>
      <c r="J488" s="60">
        <v>23.8</v>
      </c>
      <c r="K488" s="60">
        <v>0</v>
      </c>
      <c r="L488" s="58">
        <f t="shared" si="108"/>
        <v>0</v>
      </c>
    </row>
    <row r="489" spans="1:12">
      <c r="A489" s="308"/>
      <c r="B489" s="308"/>
      <c r="C489" s="309"/>
      <c r="D489" s="201" t="s">
        <v>139</v>
      </c>
      <c r="E489" s="34" t="s">
        <v>132</v>
      </c>
      <c r="F489" s="58">
        <f t="shared" si="106"/>
        <v>400</v>
      </c>
      <c r="G489" s="58">
        <v>400</v>
      </c>
      <c r="H489" s="58">
        <v>0</v>
      </c>
      <c r="I489" s="60">
        <f t="shared" si="109"/>
        <v>0</v>
      </c>
      <c r="J489" s="60">
        <v>0</v>
      </c>
      <c r="K489" s="60">
        <v>0</v>
      </c>
      <c r="L489" s="58">
        <f t="shared" si="108"/>
        <v>100</v>
      </c>
    </row>
    <row r="490" spans="1:12" ht="36">
      <c r="A490" s="308"/>
      <c r="B490" s="308"/>
      <c r="C490" s="309"/>
      <c r="D490" s="201" t="s">
        <v>158</v>
      </c>
      <c r="E490" s="39" t="s">
        <v>231</v>
      </c>
      <c r="F490" s="58">
        <f t="shared" si="106"/>
        <v>1185.6600000000001</v>
      </c>
      <c r="G490" s="58">
        <v>1185.6600000000001</v>
      </c>
      <c r="H490" s="58">
        <v>0</v>
      </c>
      <c r="I490" s="60">
        <f t="shared" si="109"/>
        <v>1185.6600000000001</v>
      </c>
      <c r="J490" s="60">
        <v>1185.6600000000001</v>
      </c>
      <c r="K490" s="60">
        <v>0</v>
      </c>
      <c r="L490" s="58">
        <f t="shared" si="108"/>
        <v>21.933333333333334</v>
      </c>
    </row>
    <row r="491" spans="1:12" ht="60">
      <c r="A491" s="308"/>
      <c r="B491" s="308"/>
      <c r="C491" s="309"/>
      <c r="D491" s="201" t="s">
        <v>159</v>
      </c>
      <c r="E491" s="39" t="s">
        <v>173</v>
      </c>
      <c r="F491" s="58">
        <f t="shared" si="106"/>
        <v>300</v>
      </c>
      <c r="G491" s="58">
        <v>300</v>
      </c>
      <c r="H491" s="58">
        <v>0</v>
      </c>
      <c r="I491" s="60">
        <f t="shared" si="109"/>
        <v>65.8</v>
      </c>
      <c r="J491" s="60">
        <v>65.8</v>
      </c>
      <c r="K491" s="60">
        <v>0</v>
      </c>
      <c r="L491" s="63" t="str">
        <f t="shared" si="108"/>
        <v>0</v>
      </c>
    </row>
    <row r="492" spans="1:12" ht="25.5">
      <c r="A492" s="130"/>
      <c r="B492" s="130"/>
      <c r="C492" s="120" t="s">
        <v>265</v>
      </c>
      <c r="D492" s="107"/>
      <c r="E492" s="105" t="s">
        <v>109</v>
      </c>
      <c r="F492" s="63">
        <f t="shared" ref="F492:F511" si="110">G492+H492</f>
        <v>0</v>
      </c>
      <c r="G492" s="63">
        <f>G493+G494+G495+G496+G497+G498+G499+G500+G501+G502+G503+G504+G505+G506+G507+G508+G509+G510+G511</f>
        <v>0</v>
      </c>
      <c r="H492" s="63">
        <f t="shared" ref="H492:K492" si="111">H493+H494+H495+H496+H497+H498+H499+H500+H501+H502+H503+H504+H505+H506+H507+H508+H509+H510+H511</f>
        <v>0</v>
      </c>
      <c r="I492" s="63">
        <f>J492+K492</f>
        <v>0</v>
      </c>
      <c r="J492" s="63">
        <f t="shared" si="111"/>
        <v>0</v>
      </c>
      <c r="K492" s="63">
        <f t="shared" si="111"/>
        <v>0</v>
      </c>
      <c r="L492" s="58" t="str">
        <f t="shared" si="108"/>
        <v>0</v>
      </c>
    </row>
    <row r="493" spans="1:12" ht="38.25">
      <c r="A493" s="190"/>
      <c r="B493" s="190"/>
      <c r="C493" s="198"/>
      <c r="D493" s="201" t="s">
        <v>215</v>
      </c>
      <c r="E493" s="85" t="s">
        <v>236</v>
      </c>
      <c r="F493" s="58">
        <f t="shared" si="110"/>
        <v>0</v>
      </c>
      <c r="G493" s="58">
        <v>0</v>
      </c>
      <c r="H493" s="58">
        <v>0</v>
      </c>
      <c r="I493" s="60">
        <f>J493+K493</f>
        <v>0</v>
      </c>
      <c r="J493" s="60">
        <v>0</v>
      </c>
      <c r="K493" s="60">
        <v>0</v>
      </c>
      <c r="L493" s="58" t="str">
        <f t="shared" si="108"/>
        <v>0</v>
      </c>
    </row>
    <row r="494" spans="1:12" ht="38.25">
      <c r="A494" s="190"/>
      <c r="B494" s="190"/>
      <c r="C494" s="198"/>
      <c r="D494" s="201" t="s">
        <v>192</v>
      </c>
      <c r="E494" s="85" t="s">
        <v>236</v>
      </c>
      <c r="F494" s="58">
        <f t="shared" si="110"/>
        <v>0</v>
      </c>
      <c r="G494" s="58">
        <v>0</v>
      </c>
      <c r="H494" s="58">
        <v>0</v>
      </c>
      <c r="I494" s="60">
        <f t="shared" ref="I494:I511" si="112">J494+K494</f>
        <v>0</v>
      </c>
      <c r="J494" s="60">
        <v>0</v>
      </c>
      <c r="K494" s="60">
        <v>0</v>
      </c>
      <c r="L494" s="58" t="str">
        <f t="shared" si="108"/>
        <v>0</v>
      </c>
    </row>
    <row r="495" spans="1:12" ht="38.25">
      <c r="A495" s="190"/>
      <c r="B495" s="190"/>
      <c r="C495" s="198"/>
      <c r="D495" s="201" t="s">
        <v>141</v>
      </c>
      <c r="E495" s="85" t="s">
        <v>142</v>
      </c>
      <c r="F495" s="58">
        <f t="shared" si="110"/>
        <v>0</v>
      </c>
      <c r="G495" s="58">
        <v>0</v>
      </c>
      <c r="H495" s="58">
        <v>0</v>
      </c>
      <c r="I495" s="60">
        <f t="shared" si="112"/>
        <v>0</v>
      </c>
      <c r="J495" s="60">
        <v>0</v>
      </c>
      <c r="K495" s="60">
        <v>0</v>
      </c>
      <c r="L495" s="58" t="str">
        <f t="shared" si="108"/>
        <v>0</v>
      </c>
    </row>
    <row r="496" spans="1:12" ht="38.25">
      <c r="A496" s="190"/>
      <c r="B496" s="190"/>
      <c r="C496" s="198"/>
      <c r="D496" s="201" t="s">
        <v>216</v>
      </c>
      <c r="E496" s="85" t="s">
        <v>142</v>
      </c>
      <c r="F496" s="58">
        <f t="shared" si="110"/>
        <v>0</v>
      </c>
      <c r="G496" s="58">
        <v>0</v>
      </c>
      <c r="H496" s="58">
        <v>0</v>
      </c>
      <c r="I496" s="60">
        <f t="shared" si="112"/>
        <v>0</v>
      </c>
      <c r="J496" s="60">
        <v>0</v>
      </c>
      <c r="K496" s="60">
        <v>0</v>
      </c>
      <c r="L496" s="58" t="str">
        <f t="shared" si="108"/>
        <v>0</v>
      </c>
    </row>
    <row r="497" spans="1:12" ht="38.25">
      <c r="A497" s="190"/>
      <c r="B497" s="190"/>
      <c r="C497" s="198"/>
      <c r="D497" s="201" t="s">
        <v>193</v>
      </c>
      <c r="E497" s="85" t="s">
        <v>142</v>
      </c>
      <c r="F497" s="58">
        <f t="shared" si="110"/>
        <v>0</v>
      </c>
      <c r="G497" s="58">
        <v>0</v>
      </c>
      <c r="H497" s="58">
        <v>0</v>
      </c>
      <c r="I497" s="60">
        <f t="shared" si="112"/>
        <v>0</v>
      </c>
      <c r="J497" s="60">
        <v>0</v>
      </c>
      <c r="K497" s="60">
        <v>0</v>
      </c>
      <c r="L497" s="58" t="str">
        <f t="shared" si="108"/>
        <v>0</v>
      </c>
    </row>
    <row r="498" spans="1:12" ht="25.5">
      <c r="A498" s="190"/>
      <c r="B498" s="190"/>
      <c r="C498" s="198"/>
      <c r="D498" s="201" t="s">
        <v>143</v>
      </c>
      <c r="E498" s="85" t="s">
        <v>144</v>
      </c>
      <c r="F498" s="58">
        <f t="shared" si="110"/>
        <v>0</v>
      </c>
      <c r="G498" s="58">
        <v>0</v>
      </c>
      <c r="H498" s="58">
        <v>0</v>
      </c>
      <c r="I498" s="60">
        <f t="shared" si="112"/>
        <v>0</v>
      </c>
      <c r="J498" s="60">
        <v>0</v>
      </c>
      <c r="K498" s="60">
        <v>0</v>
      </c>
      <c r="L498" s="58" t="str">
        <f t="shared" si="108"/>
        <v>0</v>
      </c>
    </row>
    <row r="499" spans="1:12" ht="25.5">
      <c r="A499" s="190"/>
      <c r="B499" s="190"/>
      <c r="C499" s="198"/>
      <c r="D499" s="201" t="s">
        <v>217</v>
      </c>
      <c r="E499" s="85" t="s">
        <v>144</v>
      </c>
      <c r="F499" s="58">
        <f t="shared" si="110"/>
        <v>0</v>
      </c>
      <c r="G499" s="58">
        <v>0</v>
      </c>
      <c r="H499" s="58">
        <v>0</v>
      </c>
      <c r="I499" s="60">
        <f t="shared" si="112"/>
        <v>0</v>
      </c>
      <c r="J499" s="60">
        <v>0</v>
      </c>
      <c r="K499" s="60">
        <v>0</v>
      </c>
      <c r="L499" s="58" t="str">
        <f t="shared" si="108"/>
        <v>0</v>
      </c>
    </row>
    <row r="500" spans="1:12" ht="25.5">
      <c r="A500" s="190"/>
      <c r="B500" s="190"/>
      <c r="C500" s="198"/>
      <c r="D500" s="201" t="s">
        <v>194</v>
      </c>
      <c r="E500" s="85" t="s">
        <v>144</v>
      </c>
      <c r="F500" s="58">
        <f t="shared" si="110"/>
        <v>0</v>
      </c>
      <c r="G500" s="58">
        <v>0</v>
      </c>
      <c r="H500" s="58">
        <v>0</v>
      </c>
      <c r="I500" s="60">
        <f t="shared" si="112"/>
        <v>0</v>
      </c>
      <c r="J500" s="60">
        <v>0</v>
      </c>
      <c r="K500" s="60">
        <v>0</v>
      </c>
      <c r="L500" s="58" t="str">
        <f t="shared" si="108"/>
        <v>0</v>
      </c>
    </row>
    <row r="501" spans="1:12" ht="25.5">
      <c r="A501" s="190"/>
      <c r="B501" s="190"/>
      <c r="C501" s="198"/>
      <c r="D501" s="201" t="s">
        <v>145</v>
      </c>
      <c r="E501" s="85" t="s">
        <v>146</v>
      </c>
      <c r="F501" s="58">
        <f t="shared" si="110"/>
        <v>0</v>
      </c>
      <c r="G501" s="58">
        <v>0</v>
      </c>
      <c r="H501" s="58">
        <v>0</v>
      </c>
      <c r="I501" s="60">
        <f t="shared" si="112"/>
        <v>0</v>
      </c>
      <c r="J501" s="60">
        <v>0</v>
      </c>
      <c r="K501" s="60">
        <v>0</v>
      </c>
      <c r="L501" s="58" t="str">
        <f t="shared" si="108"/>
        <v>0</v>
      </c>
    </row>
    <row r="502" spans="1:12" ht="25.5">
      <c r="A502" s="190"/>
      <c r="B502" s="190"/>
      <c r="C502" s="198"/>
      <c r="D502" s="201" t="s">
        <v>263</v>
      </c>
      <c r="E502" s="85" t="s">
        <v>146</v>
      </c>
      <c r="F502" s="58">
        <f t="shared" si="110"/>
        <v>0</v>
      </c>
      <c r="G502" s="58">
        <v>0</v>
      </c>
      <c r="H502" s="58">
        <v>0</v>
      </c>
      <c r="I502" s="60">
        <f t="shared" si="112"/>
        <v>0</v>
      </c>
      <c r="J502" s="60">
        <v>0</v>
      </c>
      <c r="K502" s="60">
        <v>0</v>
      </c>
      <c r="L502" s="58" t="str">
        <f t="shared" si="108"/>
        <v>0</v>
      </c>
    </row>
    <row r="503" spans="1:12" ht="25.5">
      <c r="A503" s="190"/>
      <c r="B503" s="190"/>
      <c r="C503" s="198"/>
      <c r="D503" s="201" t="s">
        <v>195</v>
      </c>
      <c r="E503" s="85" t="s">
        <v>146</v>
      </c>
      <c r="F503" s="58">
        <f t="shared" si="110"/>
        <v>0</v>
      </c>
      <c r="G503" s="58">
        <v>0</v>
      </c>
      <c r="H503" s="58">
        <v>0</v>
      </c>
      <c r="I503" s="60">
        <f t="shared" si="112"/>
        <v>0</v>
      </c>
      <c r="J503" s="60">
        <v>0</v>
      </c>
      <c r="K503" s="60">
        <v>0</v>
      </c>
      <c r="L503" s="58" t="str">
        <f t="shared" si="108"/>
        <v>0</v>
      </c>
    </row>
    <row r="504" spans="1:12" ht="25.5">
      <c r="A504" s="190"/>
      <c r="B504" s="190"/>
      <c r="C504" s="198"/>
      <c r="D504" s="201" t="s">
        <v>147</v>
      </c>
      <c r="E504" s="85" t="s">
        <v>148</v>
      </c>
      <c r="F504" s="58">
        <f t="shared" si="110"/>
        <v>0</v>
      </c>
      <c r="G504" s="58">
        <v>0</v>
      </c>
      <c r="H504" s="58">
        <v>0</v>
      </c>
      <c r="I504" s="60">
        <f t="shared" si="112"/>
        <v>0</v>
      </c>
      <c r="J504" s="60">
        <v>0</v>
      </c>
      <c r="K504" s="60">
        <v>0</v>
      </c>
      <c r="L504" s="58" t="str">
        <f t="shared" si="108"/>
        <v>0</v>
      </c>
    </row>
    <row r="505" spans="1:12" ht="25.5">
      <c r="A505" s="190"/>
      <c r="B505" s="190"/>
      <c r="C505" s="198"/>
      <c r="D505" s="201" t="s">
        <v>218</v>
      </c>
      <c r="E505" s="85" t="s">
        <v>148</v>
      </c>
      <c r="F505" s="58">
        <f t="shared" si="110"/>
        <v>0</v>
      </c>
      <c r="G505" s="58">
        <v>0</v>
      </c>
      <c r="H505" s="58">
        <v>0</v>
      </c>
      <c r="I505" s="60">
        <f t="shared" si="112"/>
        <v>0</v>
      </c>
      <c r="J505" s="60">
        <v>0</v>
      </c>
      <c r="K505" s="60">
        <v>0</v>
      </c>
      <c r="L505" s="58" t="str">
        <f t="shared" si="108"/>
        <v>0</v>
      </c>
    </row>
    <row r="506" spans="1:12" ht="25.5">
      <c r="A506" s="190"/>
      <c r="B506" s="190"/>
      <c r="C506" s="198"/>
      <c r="D506" s="201" t="s">
        <v>176</v>
      </c>
      <c r="E506" s="85" t="s">
        <v>148</v>
      </c>
      <c r="F506" s="58">
        <f t="shared" si="110"/>
        <v>0</v>
      </c>
      <c r="G506" s="58">
        <v>0</v>
      </c>
      <c r="H506" s="58">
        <v>0</v>
      </c>
      <c r="I506" s="60">
        <f t="shared" si="112"/>
        <v>0</v>
      </c>
      <c r="J506" s="60">
        <v>0</v>
      </c>
      <c r="K506" s="60">
        <v>0</v>
      </c>
      <c r="L506" s="58" t="str">
        <f t="shared" si="108"/>
        <v>0</v>
      </c>
    </row>
    <row r="507" spans="1:12" ht="25.5">
      <c r="A507" s="190"/>
      <c r="B507" s="190"/>
      <c r="C507" s="198"/>
      <c r="D507" s="201" t="s">
        <v>260</v>
      </c>
      <c r="E507" s="85" t="s">
        <v>233</v>
      </c>
      <c r="F507" s="58">
        <f t="shared" si="110"/>
        <v>0</v>
      </c>
      <c r="G507" s="58">
        <v>0</v>
      </c>
      <c r="H507" s="58">
        <v>0</v>
      </c>
      <c r="I507" s="60">
        <f t="shared" si="112"/>
        <v>0</v>
      </c>
      <c r="J507" s="60">
        <v>0</v>
      </c>
      <c r="K507" s="60">
        <v>0</v>
      </c>
      <c r="L507" s="58" t="str">
        <f t="shared" si="108"/>
        <v>0</v>
      </c>
    </row>
    <row r="508" spans="1:12" ht="25.5">
      <c r="A508" s="190"/>
      <c r="B508" s="190"/>
      <c r="C508" s="198"/>
      <c r="D508" s="201" t="s">
        <v>261</v>
      </c>
      <c r="E508" s="85" t="s">
        <v>233</v>
      </c>
      <c r="F508" s="58">
        <f t="shared" si="110"/>
        <v>0</v>
      </c>
      <c r="G508" s="58">
        <v>0</v>
      </c>
      <c r="H508" s="58">
        <v>0</v>
      </c>
      <c r="I508" s="60">
        <f t="shared" si="112"/>
        <v>0</v>
      </c>
      <c r="J508" s="60">
        <v>0</v>
      </c>
      <c r="K508" s="60">
        <v>0</v>
      </c>
      <c r="L508" s="58" t="str">
        <f t="shared" si="108"/>
        <v>0</v>
      </c>
    </row>
    <row r="509" spans="1:12" ht="25.5">
      <c r="A509" s="190"/>
      <c r="B509" s="190"/>
      <c r="C509" s="198"/>
      <c r="D509" s="201" t="s">
        <v>137</v>
      </c>
      <c r="E509" s="85" t="s">
        <v>138</v>
      </c>
      <c r="F509" s="58">
        <f t="shared" si="110"/>
        <v>0</v>
      </c>
      <c r="G509" s="58">
        <v>0</v>
      </c>
      <c r="H509" s="58">
        <v>0</v>
      </c>
      <c r="I509" s="60">
        <f t="shared" si="112"/>
        <v>0</v>
      </c>
      <c r="J509" s="60">
        <v>0</v>
      </c>
      <c r="K509" s="60">
        <v>0</v>
      </c>
      <c r="L509" s="58" t="str">
        <f t="shared" si="108"/>
        <v>0</v>
      </c>
    </row>
    <row r="510" spans="1:12" ht="25.5">
      <c r="A510" s="190"/>
      <c r="B510" s="190"/>
      <c r="C510" s="198"/>
      <c r="D510" s="201" t="s">
        <v>219</v>
      </c>
      <c r="E510" s="85" t="s">
        <v>138</v>
      </c>
      <c r="F510" s="58">
        <f t="shared" si="110"/>
        <v>0</v>
      </c>
      <c r="G510" s="58">
        <v>0</v>
      </c>
      <c r="H510" s="58">
        <v>0</v>
      </c>
      <c r="I510" s="60">
        <f t="shared" si="112"/>
        <v>0</v>
      </c>
      <c r="J510" s="60">
        <v>0</v>
      </c>
      <c r="K510" s="60">
        <v>0</v>
      </c>
      <c r="L510" s="58" t="str">
        <f t="shared" si="108"/>
        <v>0</v>
      </c>
    </row>
    <row r="511" spans="1:12" ht="25.5">
      <c r="A511" s="190"/>
      <c r="B511" s="190"/>
      <c r="C511" s="198"/>
      <c r="D511" s="201" t="s">
        <v>175</v>
      </c>
      <c r="E511" s="85" t="s">
        <v>138</v>
      </c>
      <c r="F511" s="58">
        <f t="shared" si="110"/>
        <v>0</v>
      </c>
      <c r="G511" s="58">
        <v>0</v>
      </c>
      <c r="H511" s="58">
        <v>0</v>
      </c>
      <c r="I511" s="60">
        <f t="shared" si="112"/>
        <v>0</v>
      </c>
      <c r="J511" s="60">
        <v>0</v>
      </c>
      <c r="K511" s="60">
        <v>0</v>
      </c>
      <c r="L511" s="57">
        <f>IFERROR(I512*100/F512,"0")</f>
        <v>92.200860465116264</v>
      </c>
    </row>
    <row r="512" spans="1:12">
      <c r="A512" s="197" t="s">
        <v>257</v>
      </c>
      <c r="B512" s="197" t="s">
        <v>115</v>
      </c>
      <c r="C512" s="198"/>
      <c r="D512" s="201"/>
      <c r="E512" s="132" t="s">
        <v>121</v>
      </c>
      <c r="F512" s="57">
        <f>G512</f>
        <v>43000</v>
      </c>
      <c r="G512" s="58">
        <f>G513</f>
        <v>43000</v>
      </c>
      <c r="H512" s="58">
        <f t="shared" ref="H512:K512" si="113">H513</f>
        <v>0</v>
      </c>
      <c r="I512" s="57">
        <f t="shared" si="113"/>
        <v>39646.369999999995</v>
      </c>
      <c r="J512" s="58">
        <f t="shared" si="113"/>
        <v>39646.369999999995</v>
      </c>
      <c r="K512" s="58">
        <f t="shared" si="113"/>
        <v>0</v>
      </c>
      <c r="L512" s="63">
        <f t="shared" ref="L512:L520" si="114">IFERROR(I513*100/F513,"0")</f>
        <v>92.200860465116264</v>
      </c>
    </row>
    <row r="513" spans="1:12" ht="25.5">
      <c r="A513" s="306"/>
      <c r="B513" s="306"/>
      <c r="C513" s="61" t="s">
        <v>116</v>
      </c>
      <c r="D513" s="62"/>
      <c r="E513" s="17" t="s">
        <v>109</v>
      </c>
      <c r="F513" s="58">
        <f>G513</f>
        <v>43000</v>
      </c>
      <c r="G513" s="63">
        <f>G516+G517+G519+G520+G521+G518+G515+G514</f>
        <v>43000</v>
      </c>
      <c r="H513" s="63">
        <f t="shared" ref="H513" si="115">H516+H517+H519+H520+H521+H518</f>
        <v>0</v>
      </c>
      <c r="I513" s="63">
        <f>J513+K513</f>
        <v>39646.369999999995</v>
      </c>
      <c r="J513" s="63">
        <f>J516+J517+J519+J520+J521+J518+J515+J514</f>
        <v>39646.369999999995</v>
      </c>
      <c r="K513" s="64">
        <f>SUM(K521:K521)</f>
        <v>0</v>
      </c>
      <c r="L513" s="58">
        <f t="shared" si="114"/>
        <v>100</v>
      </c>
    </row>
    <row r="514" spans="1:12" ht="84">
      <c r="A514" s="306"/>
      <c r="B514" s="306"/>
      <c r="C514" s="312"/>
      <c r="D514" s="76" t="s">
        <v>262</v>
      </c>
      <c r="E514" s="32" t="s">
        <v>266</v>
      </c>
      <c r="F514" s="58">
        <f>G514+H514</f>
        <v>5000</v>
      </c>
      <c r="G514" s="58">
        <v>5000</v>
      </c>
      <c r="H514" s="58">
        <v>0</v>
      </c>
      <c r="I514" s="58">
        <f>J514+K514</f>
        <v>5000</v>
      </c>
      <c r="J514" s="58">
        <v>5000</v>
      </c>
      <c r="K514" s="58">
        <v>0</v>
      </c>
      <c r="L514" s="58" t="str">
        <f t="shared" si="114"/>
        <v>0</v>
      </c>
    </row>
    <row r="515" spans="1:12" ht="36">
      <c r="A515" s="306"/>
      <c r="B515" s="306"/>
      <c r="C515" s="313"/>
      <c r="D515" s="76" t="s">
        <v>141</v>
      </c>
      <c r="E515" s="32" t="s">
        <v>142</v>
      </c>
      <c r="F515" s="58">
        <f t="shared" ref="F515:F521" si="116">G515</f>
        <v>0</v>
      </c>
      <c r="G515" s="58">
        <v>0</v>
      </c>
      <c r="H515" s="58">
        <v>0</v>
      </c>
      <c r="I515" s="58">
        <f>J515</f>
        <v>0</v>
      </c>
      <c r="J515" s="58">
        <v>0</v>
      </c>
      <c r="K515" s="58">
        <v>0</v>
      </c>
      <c r="L515" s="58">
        <f t="shared" si="114"/>
        <v>88.888888888888886</v>
      </c>
    </row>
    <row r="516" spans="1:12" ht="24">
      <c r="A516" s="306"/>
      <c r="B516" s="306"/>
      <c r="C516" s="313"/>
      <c r="D516" s="201" t="s">
        <v>145</v>
      </c>
      <c r="E516" s="36" t="s">
        <v>146</v>
      </c>
      <c r="F516" s="58">
        <f t="shared" si="116"/>
        <v>8100</v>
      </c>
      <c r="G516" s="58">
        <v>8100</v>
      </c>
      <c r="H516" s="58">
        <v>0</v>
      </c>
      <c r="I516" s="60">
        <f t="shared" si="109"/>
        <v>7200</v>
      </c>
      <c r="J516" s="60">
        <v>7200</v>
      </c>
      <c r="K516" s="60">
        <v>0</v>
      </c>
      <c r="L516" s="58">
        <f t="shared" si="114"/>
        <v>0</v>
      </c>
    </row>
    <row r="517" spans="1:12" ht="24">
      <c r="A517" s="306"/>
      <c r="B517" s="306"/>
      <c r="C517" s="313"/>
      <c r="D517" s="201" t="s">
        <v>147</v>
      </c>
      <c r="E517" s="36" t="s">
        <v>148</v>
      </c>
      <c r="F517" s="58">
        <f t="shared" si="116"/>
        <v>8100</v>
      </c>
      <c r="G517" s="58">
        <v>8100</v>
      </c>
      <c r="H517" s="58">
        <v>0</v>
      </c>
      <c r="I517" s="60"/>
      <c r="J517" s="60">
        <v>7366.1</v>
      </c>
      <c r="K517" s="60">
        <v>0</v>
      </c>
      <c r="L517" s="58">
        <f t="shared" si="114"/>
        <v>39.909999999999997</v>
      </c>
    </row>
    <row r="518" spans="1:12" ht="24">
      <c r="A518" s="306"/>
      <c r="B518" s="306"/>
      <c r="C518" s="313"/>
      <c r="D518" s="201" t="s">
        <v>213</v>
      </c>
      <c r="E518" s="32" t="s">
        <v>233</v>
      </c>
      <c r="F518" s="58">
        <f t="shared" si="116"/>
        <v>2000</v>
      </c>
      <c r="G518" s="58">
        <v>2000</v>
      </c>
      <c r="H518" s="58">
        <v>0</v>
      </c>
      <c r="I518" s="60">
        <f t="shared" si="109"/>
        <v>798.2</v>
      </c>
      <c r="J518" s="60">
        <v>798.2</v>
      </c>
      <c r="K518" s="60">
        <v>0</v>
      </c>
      <c r="L518" s="58">
        <f t="shared" si="114"/>
        <v>88.402000000000001</v>
      </c>
    </row>
    <row r="519" spans="1:12">
      <c r="A519" s="306"/>
      <c r="B519" s="306"/>
      <c r="C519" s="313"/>
      <c r="D519" s="201" t="s">
        <v>153</v>
      </c>
      <c r="E519" s="34" t="s">
        <v>154</v>
      </c>
      <c r="F519" s="58">
        <f t="shared" si="116"/>
        <v>3500</v>
      </c>
      <c r="G519" s="58">
        <v>3500</v>
      </c>
      <c r="H519" s="58">
        <v>0</v>
      </c>
      <c r="I519" s="60">
        <v>3094.07</v>
      </c>
      <c r="J519" s="60">
        <v>3094.07</v>
      </c>
      <c r="K519" s="60">
        <v>0</v>
      </c>
      <c r="L519" s="58">
        <f t="shared" si="114"/>
        <v>99.89473684210526</v>
      </c>
    </row>
    <row r="520" spans="1:12" ht="24">
      <c r="A520" s="306"/>
      <c r="B520" s="306"/>
      <c r="C520" s="313"/>
      <c r="D520" s="201" t="s">
        <v>137</v>
      </c>
      <c r="E520" s="34" t="s">
        <v>138</v>
      </c>
      <c r="F520" s="58">
        <f t="shared" si="116"/>
        <v>13300</v>
      </c>
      <c r="G520" s="58">
        <v>13300</v>
      </c>
      <c r="H520" s="58">
        <v>0</v>
      </c>
      <c r="I520" s="60">
        <v>13286</v>
      </c>
      <c r="J520" s="60">
        <v>13286</v>
      </c>
      <c r="K520" s="60">
        <v>0</v>
      </c>
      <c r="L520" s="58">
        <f t="shared" si="114"/>
        <v>96.733333333333334</v>
      </c>
    </row>
    <row r="521" spans="1:12">
      <c r="A521" s="306"/>
      <c r="B521" s="306"/>
      <c r="C521" s="314"/>
      <c r="D521" s="201" t="s">
        <v>139</v>
      </c>
      <c r="E521" s="34" t="s">
        <v>132</v>
      </c>
      <c r="F521" s="58">
        <f t="shared" si="116"/>
        <v>3000</v>
      </c>
      <c r="G521" s="58">
        <v>3000</v>
      </c>
      <c r="H521" s="58">
        <v>0</v>
      </c>
      <c r="I521" s="60">
        <v>2902</v>
      </c>
      <c r="J521" s="60">
        <v>2902</v>
      </c>
      <c r="K521" s="60">
        <v>0</v>
      </c>
      <c r="L521" s="57">
        <f>IFERROR(I522*100/F522,"0")</f>
        <v>91.299860136777369</v>
      </c>
    </row>
    <row r="522" spans="1:12">
      <c r="A522" s="197"/>
      <c r="B522" s="197"/>
      <c r="C522" s="133"/>
      <c r="D522" s="200"/>
      <c r="E522" s="134" t="s">
        <v>117</v>
      </c>
      <c r="F522" s="57">
        <f>G522+H522</f>
        <v>14957935.050000001</v>
      </c>
      <c r="G522" s="57">
        <f>G512+G459+G415+G373+G368+G365+G302+G278+G180+G165+G161+G136+G115+G48+G40+G32+G23+G6</f>
        <v>13609552.760000002</v>
      </c>
      <c r="H522" s="57">
        <f>H6+H19+H23+H32+H40+H48+H115+H136+H161+H165+H180+H278+H302+H365+H368+H415+H459+H512+H373</f>
        <v>1348382.29</v>
      </c>
      <c r="I522" s="57">
        <f>I6+I19+I23+I32+I40+I48+I115+I136+I161+I165+I180+I278+I302+I365+I368+I415+I459+I512+I373</f>
        <v>13656573.779999999</v>
      </c>
      <c r="J522" s="57">
        <f>J6+J19+J23+J32+J40+J48+J115+J136+J161+J165+J180+J278+J302+J365+J368+J415+J459+J512+J373</f>
        <v>12559809.369999999</v>
      </c>
      <c r="K522" s="57">
        <f>K6+K19+K23+K32+K40+K48+K115+K136+K161+K165+K180+K278+K302+K365+K368+K415+K459+K512+K373</f>
        <v>1096764.4099999999</v>
      </c>
      <c r="L522" s="141"/>
    </row>
  </sheetData>
  <mergeCells count="120">
    <mergeCell ref="A513:A521"/>
    <mergeCell ref="B513:B521"/>
    <mergeCell ref="C514:C521"/>
    <mergeCell ref="C435:C436"/>
    <mergeCell ref="A437:A458"/>
    <mergeCell ref="B437:B458"/>
    <mergeCell ref="C438:C458"/>
    <mergeCell ref="A460:A491"/>
    <mergeCell ref="B460:B491"/>
    <mergeCell ref="C462:C474"/>
    <mergeCell ref="C476:C491"/>
    <mergeCell ref="A374:A414"/>
    <mergeCell ref="B374:B414"/>
    <mergeCell ref="C375:C385"/>
    <mergeCell ref="C387:C399"/>
    <mergeCell ref="C403:C410"/>
    <mergeCell ref="C432:C433"/>
    <mergeCell ref="C350:C355"/>
    <mergeCell ref="C357:C358"/>
    <mergeCell ref="C362:C364"/>
    <mergeCell ref="A366:A367"/>
    <mergeCell ref="B366:B367"/>
    <mergeCell ref="A369:A372"/>
    <mergeCell ref="B369:B372"/>
    <mergeCell ref="A279:A296"/>
    <mergeCell ref="B279:B296"/>
    <mergeCell ref="C280:C283"/>
    <mergeCell ref="C287:C296"/>
    <mergeCell ref="A303:A364"/>
    <mergeCell ref="B303:B364"/>
    <mergeCell ref="C306:C309"/>
    <mergeCell ref="C311:C323"/>
    <mergeCell ref="C333:C348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J271:J272"/>
    <mergeCell ref="K271:K272"/>
    <mergeCell ref="L271:L272"/>
    <mergeCell ref="D273:D274"/>
    <mergeCell ref="E273:E274"/>
    <mergeCell ref="F273:F274"/>
    <mergeCell ref="G273:G274"/>
    <mergeCell ref="H273:H274"/>
    <mergeCell ref="I273:I274"/>
    <mergeCell ref="J273:J274"/>
    <mergeCell ref="D271:D272"/>
    <mergeCell ref="E271:E272"/>
    <mergeCell ref="F271:F272"/>
    <mergeCell ref="G271:G272"/>
    <mergeCell ref="H271:H272"/>
    <mergeCell ref="I271:I272"/>
    <mergeCell ref="K273:K274"/>
    <mergeCell ref="L273:L274"/>
    <mergeCell ref="C225:C241"/>
    <mergeCell ref="C243:C244"/>
    <mergeCell ref="C258:C267"/>
    <mergeCell ref="C269:C270"/>
    <mergeCell ref="A271:B277"/>
    <mergeCell ref="C271:C272"/>
    <mergeCell ref="A162:A164"/>
    <mergeCell ref="B162:B164"/>
    <mergeCell ref="C163:C164"/>
    <mergeCell ref="A166:A179"/>
    <mergeCell ref="B166:B179"/>
    <mergeCell ref="A181:A270"/>
    <mergeCell ref="B181:B270"/>
    <mergeCell ref="C182:C203"/>
    <mergeCell ref="C205:C212"/>
    <mergeCell ref="C216:C223"/>
    <mergeCell ref="J128:J129"/>
    <mergeCell ref="K128:K129"/>
    <mergeCell ref="L128:L129"/>
    <mergeCell ref="A137:A160"/>
    <mergeCell ref="B137:B160"/>
    <mergeCell ref="C138:C160"/>
    <mergeCell ref="D128:D129"/>
    <mergeCell ref="E128:E129"/>
    <mergeCell ref="F128:F129"/>
    <mergeCell ref="G128:G129"/>
    <mergeCell ref="H128:H129"/>
    <mergeCell ref="I128:I129"/>
    <mergeCell ref="A33:A39"/>
    <mergeCell ref="B33:B39"/>
    <mergeCell ref="C34:C39"/>
    <mergeCell ref="G1:H1"/>
    <mergeCell ref="A116:A127"/>
    <mergeCell ref="B116:B127"/>
    <mergeCell ref="C117:C119"/>
    <mergeCell ref="C121:C127"/>
    <mergeCell ref="A128:A135"/>
    <mergeCell ref="B128:B135"/>
    <mergeCell ref="C128:C129"/>
    <mergeCell ref="A41:A47"/>
    <mergeCell ref="B41:B47"/>
    <mergeCell ref="C45:C47"/>
    <mergeCell ref="A49:A114"/>
    <mergeCell ref="B49:B114"/>
    <mergeCell ref="C50:C59"/>
    <mergeCell ref="C61:C64"/>
    <mergeCell ref="C66:C88"/>
    <mergeCell ref="C90:C93"/>
    <mergeCell ref="C95:C114"/>
    <mergeCell ref="J2:L2"/>
    <mergeCell ref="F3:H3"/>
    <mergeCell ref="I3:K3"/>
    <mergeCell ref="A7:A18"/>
    <mergeCell ref="B7:B18"/>
    <mergeCell ref="C13:C18"/>
    <mergeCell ref="A20:A22"/>
    <mergeCell ref="B20:B22"/>
    <mergeCell ref="A24:A31"/>
    <mergeCell ref="B24:B31"/>
    <mergeCell ref="C27:C30"/>
  </mergeCells>
  <pageMargins left="0.7" right="0.7" top="0.75" bottom="0.75" header="0.3" footer="0.3"/>
  <pageSetup paperSize="9" orientation="landscape" r:id="rId1"/>
  <headerFooter>
    <oddHeader xml:space="preserve">&amp;C&amp;"Czcionka tekstu podstawowego,Pogrubiony" WYKONANIE BUDŻETU GMINY ZA 2018 ROK ZADAŃ WŁASNYCH I ZLECONYCH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OEM</cp:lastModifiedBy>
  <cp:lastPrinted>2019-03-13T07:01:09Z</cp:lastPrinted>
  <dcterms:created xsi:type="dcterms:W3CDTF">2011-05-04T07:34:00Z</dcterms:created>
  <dcterms:modified xsi:type="dcterms:W3CDTF">2020-06-01T10:04:36Z</dcterms:modified>
</cp:coreProperties>
</file>