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EM\Desktop\"/>
    </mc:Choice>
  </mc:AlternateContent>
  <xr:revisionPtr revIDLastSave="0" documentId="8_{D4FF3BC5-2071-43CC-9300-6482154B28C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13" i="1" l="1"/>
  <c r="I113" i="1"/>
  <c r="N139" i="1"/>
  <c r="I136" i="1"/>
  <c r="L136" i="1"/>
  <c r="L135" i="1" s="1"/>
  <c r="I129" i="1"/>
  <c r="J129" i="1"/>
  <c r="J124" i="1" s="1"/>
  <c r="L129" i="1"/>
  <c r="M129" i="1"/>
  <c r="I120" i="1"/>
  <c r="H120" i="1" s="1"/>
  <c r="M120" i="1"/>
  <c r="L120" i="1"/>
  <c r="L108" i="1"/>
  <c r="K108" i="1" s="1"/>
  <c r="I94" i="1"/>
  <c r="H94" i="1" s="1"/>
  <c r="L94" i="1"/>
  <c r="L83" i="1"/>
  <c r="K83" i="1" s="1"/>
  <c r="L88" i="1"/>
  <c r="K88" i="1" s="1"/>
  <c r="I80" i="1"/>
  <c r="J80" i="1"/>
  <c r="L80" i="1"/>
  <c r="M80" i="1"/>
  <c r="I63" i="1"/>
  <c r="H63" i="1" s="1"/>
  <c r="L63" i="1"/>
  <c r="I44" i="1"/>
  <c r="H44" i="1" s="1"/>
  <c r="L44" i="1"/>
  <c r="I30" i="1"/>
  <c r="L30" i="1"/>
  <c r="J13" i="1"/>
  <c r="M136" i="1"/>
  <c r="M135" i="1" s="1"/>
  <c r="L122" i="1"/>
  <c r="I122" i="1"/>
  <c r="H122" i="1" s="1"/>
  <c r="N123" i="1"/>
  <c r="L117" i="1"/>
  <c r="I108" i="1"/>
  <c r="I107" i="1" s="1"/>
  <c r="H107" i="1" s="1"/>
  <c r="I78" i="1"/>
  <c r="H78" i="1" s="1"/>
  <c r="K63" i="1"/>
  <c r="L42" i="1"/>
  <c r="L39" i="1"/>
  <c r="K39" i="1" s="1"/>
  <c r="I39" i="1"/>
  <c r="H39" i="1"/>
  <c r="K40" i="1"/>
  <c r="N40" i="1" s="1"/>
  <c r="L10" i="1"/>
  <c r="I10" i="1"/>
  <c r="I9" i="1" s="1"/>
  <c r="H9" i="1"/>
  <c r="N137" i="1"/>
  <c r="J136" i="1"/>
  <c r="J135" i="1" s="1"/>
  <c r="I135" i="1"/>
  <c r="N134" i="1"/>
  <c r="N133" i="1"/>
  <c r="N132" i="1"/>
  <c r="N131" i="1"/>
  <c r="N130" i="1"/>
  <c r="M124" i="1"/>
  <c r="N128" i="1"/>
  <c r="L127" i="1"/>
  <c r="K127" i="1" s="1"/>
  <c r="I127" i="1"/>
  <c r="H127" i="1" s="1"/>
  <c r="L125" i="1"/>
  <c r="K125" i="1" s="1"/>
  <c r="I125" i="1"/>
  <c r="N121" i="1"/>
  <c r="N119" i="1"/>
  <c r="I117" i="1"/>
  <c r="H117" i="1" s="1"/>
  <c r="N116" i="1"/>
  <c r="N115" i="1"/>
  <c r="N112" i="1"/>
  <c r="L111" i="1"/>
  <c r="L110" i="1" s="1"/>
  <c r="I111" i="1"/>
  <c r="H111" i="1" s="1"/>
  <c r="N109" i="1"/>
  <c r="N106" i="1"/>
  <c r="L105" i="1"/>
  <c r="K105" i="1" s="1"/>
  <c r="I105" i="1"/>
  <c r="N104" i="1"/>
  <c r="N103" i="1"/>
  <c r="L102" i="1"/>
  <c r="K102" i="1" s="1"/>
  <c r="I102" i="1"/>
  <c r="H102" i="1" s="1"/>
  <c r="N101" i="1"/>
  <c r="L100" i="1"/>
  <c r="K100" i="1" s="1"/>
  <c r="I100" i="1"/>
  <c r="H100" i="1" s="1"/>
  <c r="N99" i="1"/>
  <c r="L98" i="1"/>
  <c r="K98" i="1" s="1"/>
  <c r="I98" i="1"/>
  <c r="H98" i="1" s="1"/>
  <c r="N97" i="1"/>
  <c r="L96" i="1"/>
  <c r="K96" i="1" s="1"/>
  <c r="I96" i="1"/>
  <c r="H96" i="1" s="1"/>
  <c r="N95" i="1"/>
  <c r="K94" i="1"/>
  <c r="N92" i="1"/>
  <c r="L91" i="1"/>
  <c r="K91" i="1" s="1"/>
  <c r="I91" i="1"/>
  <c r="H91" i="1" s="1"/>
  <c r="M90" i="1"/>
  <c r="J90" i="1"/>
  <c r="H88" i="1"/>
  <c r="N87" i="1"/>
  <c r="N86" i="1"/>
  <c r="L85" i="1"/>
  <c r="K85" i="1" s="1"/>
  <c r="I85" i="1"/>
  <c r="H85" i="1" s="1"/>
  <c r="H82" i="1" s="1"/>
  <c r="N81" i="1"/>
  <c r="N79" i="1"/>
  <c r="M78" i="1"/>
  <c r="L78" i="1"/>
  <c r="K78" i="1" s="1"/>
  <c r="J78" i="1"/>
  <c r="N77" i="1"/>
  <c r="L76" i="1"/>
  <c r="K76" i="1" s="1"/>
  <c r="I76" i="1"/>
  <c r="H76" i="1" s="1"/>
  <c r="N75" i="1"/>
  <c r="L74" i="1"/>
  <c r="I74" i="1"/>
  <c r="H74" i="1" s="1"/>
  <c r="N72" i="1"/>
  <c r="N71" i="1"/>
  <c r="L70" i="1"/>
  <c r="K70" i="1" s="1"/>
  <c r="I70" i="1"/>
  <c r="H70" i="1" s="1"/>
  <c r="N69" i="1"/>
  <c r="N67" i="1"/>
  <c r="N66" i="1"/>
  <c r="N65" i="1"/>
  <c r="N64" i="1"/>
  <c r="N62" i="1"/>
  <c r="N60" i="1"/>
  <c r="N59" i="1"/>
  <c r="N58" i="1"/>
  <c r="N57" i="1"/>
  <c r="N56" i="1"/>
  <c r="N55" i="1"/>
  <c r="N54" i="1"/>
  <c r="N53" i="1"/>
  <c r="N52" i="1"/>
  <c r="N51" i="1"/>
  <c r="L50" i="1"/>
  <c r="K50" i="1" s="1"/>
  <c r="I50" i="1"/>
  <c r="H50" i="1" s="1"/>
  <c r="N49" i="1"/>
  <c r="N48" i="1"/>
  <c r="N47" i="1"/>
  <c r="N46" i="1"/>
  <c r="N45" i="1"/>
  <c r="N38" i="1"/>
  <c r="L37" i="1"/>
  <c r="I37" i="1"/>
  <c r="H37" i="1" s="1"/>
  <c r="N37" i="1" s="1"/>
  <c r="N36" i="1"/>
  <c r="L35" i="1"/>
  <c r="K35" i="1" s="1"/>
  <c r="I35" i="1"/>
  <c r="M26" i="1"/>
  <c r="J30" i="1"/>
  <c r="N29" i="1"/>
  <c r="N28" i="1"/>
  <c r="L27" i="1"/>
  <c r="J27" i="1"/>
  <c r="I27" i="1"/>
  <c r="H27" i="1" s="1"/>
  <c r="N25" i="1"/>
  <c r="L24" i="1"/>
  <c r="K24" i="1" s="1"/>
  <c r="K23" i="1" s="1"/>
  <c r="I24" i="1"/>
  <c r="H24" i="1" s="1"/>
  <c r="H23" i="1" s="1"/>
  <c r="N22" i="1"/>
  <c r="N21" i="1"/>
  <c r="N20" i="1"/>
  <c r="N19" i="1"/>
  <c r="N18" i="1"/>
  <c r="M17" i="1"/>
  <c r="M16" i="1" s="1"/>
  <c r="L17" i="1"/>
  <c r="J17" i="1"/>
  <c r="J16" i="1" s="1"/>
  <c r="I17" i="1"/>
  <c r="I16" i="1" s="1"/>
  <c r="N15" i="1"/>
  <c r="L13" i="1"/>
  <c r="N14" i="1"/>
  <c r="I13" i="1"/>
  <c r="N12" i="1"/>
  <c r="N11" i="1"/>
  <c r="J9" i="1"/>
  <c r="I110" i="1" l="1"/>
  <c r="K113" i="1"/>
  <c r="L93" i="1"/>
  <c r="K93" i="1" s="1"/>
  <c r="I93" i="1"/>
  <c r="H93" i="1" s="1"/>
  <c r="L26" i="1"/>
  <c r="J26" i="1"/>
  <c r="I26" i="1"/>
  <c r="K122" i="1"/>
  <c r="N122" i="1" s="1"/>
  <c r="I124" i="1"/>
  <c r="H124" i="1" s="1"/>
  <c r="L124" i="1"/>
  <c r="K124" i="1" s="1"/>
  <c r="H110" i="1"/>
  <c r="I82" i="1"/>
  <c r="K82" i="1"/>
  <c r="L82" i="1"/>
  <c r="I34" i="1"/>
  <c r="I90" i="1"/>
  <c r="H90" i="1" s="1"/>
  <c r="K34" i="1"/>
  <c r="I23" i="1"/>
  <c r="N76" i="1"/>
  <c r="N117" i="1"/>
  <c r="N120" i="1"/>
  <c r="M73" i="1"/>
  <c r="M140" i="1" s="1"/>
  <c r="H80" i="1"/>
  <c r="N70" i="1"/>
  <c r="N24" i="1"/>
  <c r="K30" i="1"/>
  <c r="H35" i="1"/>
  <c r="N111" i="1"/>
  <c r="H136" i="1"/>
  <c r="L34" i="1"/>
  <c r="N35" i="1"/>
  <c r="J73" i="1"/>
  <c r="N105" i="1"/>
  <c r="K129" i="1"/>
  <c r="N63" i="1"/>
  <c r="H41" i="1"/>
  <c r="I41" i="1" s="1"/>
  <c r="N50" i="1"/>
  <c r="H108" i="1"/>
  <c r="N108" i="1" s="1"/>
  <c r="H129" i="1"/>
  <c r="N91" i="1"/>
  <c r="N94" i="1"/>
  <c r="K117" i="1"/>
  <c r="H125" i="1"/>
  <c r="K135" i="1"/>
  <c r="N39" i="1"/>
  <c r="H34" i="1"/>
  <c r="L73" i="1"/>
  <c r="N85" i="1"/>
  <c r="L41" i="1"/>
  <c r="K41" i="1" s="1"/>
  <c r="I73" i="1"/>
  <c r="K80" i="1"/>
  <c r="N98" i="1"/>
  <c r="N102" i="1"/>
  <c r="N127" i="1"/>
  <c r="H30" i="1"/>
  <c r="K27" i="1"/>
  <c r="N27" i="1" s="1"/>
  <c r="N17" i="1"/>
  <c r="L16" i="1"/>
  <c r="K16" i="1" s="1"/>
  <c r="H13" i="1"/>
  <c r="N96" i="1"/>
  <c r="N100" i="1"/>
  <c r="N30" i="1"/>
  <c r="H105" i="1"/>
  <c r="K111" i="1"/>
  <c r="K120" i="1"/>
  <c r="K13" i="1"/>
  <c r="K17" i="1"/>
  <c r="L23" i="1"/>
  <c r="K74" i="1"/>
  <c r="N74" i="1" s="1"/>
  <c r="N78" i="1"/>
  <c r="L90" i="1"/>
  <c r="K90" i="1" s="1"/>
  <c r="H135" i="1"/>
  <c r="K136" i="1"/>
  <c r="H17" i="1"/>
  <c r="H16" i="1" s="1"/>
  <c r="K44" i="1"/>
  <c r="N44" i="1" s="1"/>
  <c r="L107" i="1"/>
  <c r="K107" i="1" s="1"/>
  <c r="N107" i="1" s="1"/>
  <c r="J140" i="1" l="1"/>
  <c r="I140" i="1"/>
  <c r="H113" i="1"/>
  <c r="N113" i="1"/>
  <c r="N135" i="1"/>
  <c r="N129" i="1"/>
  <c r="N136" i="1"/>
  <c r="N93" i="1"/>
  <c r="H26" i="1"/>
  <c r="N90" i="1"/>
  <c r="K73" i="1"/>
  <c r="N34" i="1"/>
  <c r="N23" i="1"/>
  <c r="N124" i="1"/>
  <c r="N80" i="1"/>
  <c r="H73" i="1"/>
  <c r="N26" i="1"/>
  <c r="K26" i="1"/>
  <c r="N16" i="1"/>
  <c r="N82" i="1"/>
  <c r="N41" i="1"/>
  <c r="K110" i="1"/>
  <c r="N110" i="1"/>
  <c r="N13" i="1"/>
  <c r="N10" i="1"/>
  <c r="K9" i="1"/>
  <c r="L9" i="1"/>
  <c r="L140" i="1" s="1"/>
  <c r="H140" i="1" l="1"/>
  <c r="N73" i="1"/>
  <c r="K140" i="1"/>
  <c r="N9" i="1"/>
  <c r="N140" i="1" l="1"/>
</calcChain>
</file>

<file path=xl/sharedStrings.xml><?xml version="1.0" encoding="utf-8"?>
<sst xmlns="http://schemas.openxmlformats.org/spreadsheetml/2006/main" count="260" uniqueCount="191">
  <si>
    <t>ZADAŃ WŁASNYCH I ZLECONYCH</t>
  </si>
  <si>
    <t xml:space="preserve"> DOCHODY</t>
  </si>
  <si>
    <t xml:space="preserve">  Załącznik nr 2</t>
  </si>
  <si>
    <t>L.p</t>
  </si>
  <si>
    <t>Klasyfikacja budżetowa</t>
  </si>
  <si>
    <t>ŹRÓDŁA DOCHODÓW</t>
  </si>
  <si>
    <t>PLAN PO ZMIANACH W ZŁ</t>
  </si>
  <si>
    <t>WYKONANIE W ZŁ</t>
  </si>
  <si>
    <t>Dział</t>
  </si>
  <si>
    <t>Roz-dział</t>
  </si>
  <si>
    <t>§</t>
  </si>
  <si>
    <t>PLAN</t>
  </si>
  <si>
    <t>DOCHODY BIEŻĄCE</t>
  </si>
  <si>
    <t>DOCHODY MAJĄTKOWE</t>
  </si>
  <si>
    <t>WYKONANIE</t>
  </si>
  <si>
    <t>%</t>
  </si>
  <si>
    <t>010</t>
  </si>
  <si>
    <t>ROLNICTWO I ŁOWIECTWO</t>
  </si>
  <si>
    <t>01095</t>
  </si>
  <si>
    <t>POZOSTAŁA DZIAŁALNOŚĆ</t>
  </si>
  <si>
    <t>0750</t>
  </si>
  <si>
    <t>wpływy z najmu i dzierżawy składników majątkowych Skarbu Państwa, jst lub innych jednostek zaliczanych do sektora finansów publicznych oraz innych umów o podobnym charakterze</t>
  </si>
  <si>
    <t>2010</t>
  </si>
  <si>
    <t>dotacje celowe otrzymane z budżetu państwa  na realizację zadań bieżących   z zakresu administracji  rządowej oraz innych zadań zleconych gminie (związkom gmin) ustawami</t>
  </si>
  <si>
    <t>3</t>
  </si>
  <si>
    <t>600</t>
  </si>
  <si>
    <t>TRANSPORT   I  ŁĄCZNOŚĆ</t>
  </si>
  <si>
    <t>0920</t>
  </si>
  <si>
    <t>wpływy z pozostałych odsetek</t>
  </si>
  <si>
    <t>6257</t>
  </si>
  <si>
    <t>dotacje celowe w ramach programów finansowanych z udziałem środków europejskich oraz środków, o których mowa w art..5 ust.3 pkt 5lit. a i b ustawy, lub płatności w ramach budżetu środków europejskich, realizowanych przez jednostki samorządu terytorialnego</t>
  </si>
  <si>
    <t>4</t>
  </si>
  <si>
    <t>700</t>
  </si>
  <si>
    <t>GOSPODARKA  MIESZKANIOWA</t>
  </si>
  <si>
    <t>70005</t>
  </si>
  <si>
    <t>0550</t>
  </si>
  <si>
    <t>wpływy z opłat z tytułu użytkowania wieczystego nieruchomości</t>
  </si>
  <si>
    <t>0640</t>
  </si>
  <si>
    <t>wpływy z tytułu kosztów egzekucyjnych, opłaty komorniczej i kosztów upomnień</t>
  </si>
  <si>
    <t>0770</t>
  </si>
  <si>
    <t>wpłaty z tytułu odpłatnego nabycia prawa własności oraz prawa użytkowania wieczystego nieruchomości</t>
  </si>
  <si>
    <t>5</t>
  </si>
  <si>
    <t>710</t>
  </si>
  <si>
    <t>DZIAŁALNOŚĆ      USŁUGOWA</t>
  </si>
  <si>
    <t>71035</t>
  </si>
  <si>
    <t>CMENTARZE</t>
  </si>
  <si>
    <t>6</t>
  </si>
  <si>
    <t>750</t>
  </si>
  <si>
    <t>ADMINISTRACJA   PUBLICZNA</t>
  </si>
  <si>
    <t>75011</t>
  </si>
  <si>
    <t>URZĘDY WOJEWÓDZKIE</t>
  </si>
  <si>
    <t>dotacje celowe otrzymane z budżetu państwa na realizację zadań bieżących z  zakresu  administracji  rządowej  oraz  innych  zadań  zleconych gminie (związkom gmin) ustawami</t>
  </si>
  <si>
    <t>2360</t>
  </si>
  <si>
    <t>75023</t>
  </si>
  <si>
    <t>URZĘDY GMIN (MIAST I MIAST NA PRAWACH POWIATU)</t>
  </si>
  <si>
    <t>0940</t>
  </si>
  <si>
    <t>wpływy z rozliczeń/zwrotów z lat ubiegłych</t>
  </si>
  <si>
    <t>0970</t>
  </si>
  <si>
    <t>wpływy z różnych dochodów</t>
  </si>
  <si>
    <t>dochody jednostek samorządu terytorialnego związane z realizacją zadań z zakresu administracji rządowej oraz innych zadań zleconych ustawami</t>
  </si>
  <si>
    <t>2057</t>
  </si>
  <si>
    <t>7</t>
  </si>
  <si>
    <t>751</t>
  </si>
  <si>
    <t>75101</t>
  </si>
  <si>
    <t>URZĘDY NACZELNYCH ORGANÓW WŁADZY PAŃSTWOWEJ, KONTROLI I OCHRONY PRAWA</t>
  </si>
  <si>
    <t>dotacje celowe otrzymane z budżetu państwa  na realizację zadań bieżących        z zakresu administracji  rządowej oraz innych zadań zleconych gminie (związkom gmin) ustawami</t>
  </si>
  <si>
    <t>75109</t>
  </si>
  <si>
    <t>Dotacje celowe otrzymane z budżetu państwa na realizację zadań bieżących z zakresu administracji rządowej oraz innych zadań zleconych gminie (związkom gmin, związkom powiatowo-gminnym) ustawam</t>
  </si>
  <si>
    <t>9</t>
  </si>
  <si>
    <t>756</t>
  </si>
  <si>
    <t>75601</t>
  </si>
  <si>
    <t>0350</t>
  </si>
  <si>
    <t>75615</t>
  </si>
  <si>
    <t>0310</t>
  </si>
  <si>
    <t>wpływy z podatku od nieruchomości</t>
  </si>
  <si>
    <t>0320</t>
  </si>
  <si>
    <t>wpływy z podatku rolnego</t>
  </si>
  <si>
    <t>0330</t>
  </si>
  <si>
    <t>wpływy z podatku leśnego</t>
  </si>
  <si>
    <t>0340</t>
  </si>
  <si>
    <t>wpływy z podatku od środków transportowych</t>
  </si>
  <si>
    <t>0490</t>
  </si>
  <si>
    <t>0500</t>
  </si>
  <si>
    <t>wpływy z podatku od czynności cywilnoprawnych</t>
  </si>
  <si>
    <t>0910</t>
  </si>
  <si>
    <t>75616</t>
  </si>
  <si>
    <t>0360</t>
  </si>
  <si>
    <t>wpływy z podatku od spadków i darowizn</t>
  </si>
  <si>
    <t>0410</t>
  </si>
  <si>
    <t>wpływy z opłaty skarbowej</t>
  </si>
  <si>
    <t>0430</t>
  </si>
  <si>
    <t>wpływy z opłaty targowej</t>
  </si>
  <si>
    <t>wpływy z innych  lokalnych opłat pobieranych przez jednostki samorzadu terytorialnego na podstawie odrębnych ustaw</t>
  </si>
  <si>
    <t>0690</t>
  </si>
  <si>
    <t>wpływy z różnych opłat</t>
  </si>
  <si>
    <t>75618</t>
  </si>
  <si>
    <t>WPŁYWY Z INNYCH OPŁAT STANOWIĄCYCH DOCHODY JEDNOSTEK SAMORZĄDU TERYTORIALNEGO NA PODSTAWIE USTAW</t>
  </si>
  <si>
    <t>0460</t>
  </si>
  <si>
    <t>wpływy z opłaty eksploatacyjnej</t>
  </si>
  <si>
    <t>0480</t>
  </si>
  <si>
    <t>wpływy z opłat  za  zezwolenia  na sprzedaż napojów alkoholowych</t>
  </si>
  <si>
    <t>wpływy z innych  lokalnych opłat pobieranych przez jednostki samorządu terytorialnego na podstawie odrębnych ustaw</t>
  </si>
  <si>
    <t>75621</t>
  </si>
  <si>
    <t>UDZIAŁY GMIN  W  PODATKACH STANOWIĄCYCH DOCHÓD BUDŻETU PAŃSTWA</t>
  </si>
  <si>
    <t>0010</t>
  </si>
  <si>
    <t>wpływy z podatku dochodowego od osób fizycznych</t>
  </si>
  <si>
    <t>0020</t>
  </si>
  <si>
    <t>wpływy z podatku dochodowego od osób prawnych</t>
  </si>
  <si>
    <t>10</t>
  </si>
  <si>
    <t>758</t>
  </si>
  <si>
    <t xml:space="preserve">RÓŻNE   ROZLICZENIA 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</si>
  <si>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</si>
  <si>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</si>
  <si>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</si>
  <si>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</si>
  <si>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</si>
  <si>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</si>
  <si>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75814</t>
  </si>
  <si>
    <t>RÓŻNE   ROZLICZENIA FINANSOWE</t>
  </si>
  <si>
    <t>75864</t>
  </si>
  <si>
    <t>REGIONALNE PROGRAMY OPERACYJNE 2014-2020 FINANSOWANE Z UDZIAŁEM ŚRODKÓW EUROPEJSKIEGO FUNDUSZU SPOŁECZNEGO</t>
  </si>
  <si>
    <t>11</t>
  </si>
  <si>
    <t>801</t>
  </si>
  <si>
    <t>OŚWIATA I WYCHOWANIE</t>
  </si>
  <si>
    <t>80101</t>
  </si>
  <si>
    <t>2030</t>
  </si>
  <si>
    <t>Szkoły podstawowe</t>
  </si>
  <si>
    <t>Wpływy z najmu i dzierżawy składników majątkowych Skarbu Państwa, jednostek samorządu terytorialnego lub innych jednostek zaliczanych do sektora finansów publicznych oraz innych umów o podobnym charakterze</t>
  </si>
  <si>
    <t>80106</t>
  </si>
  <si>
    <t>INNE FORMY WYCHOWANIA PRZEDSZKOLNEGO</t>
  </si>
  <si>
    <t>0660</t>
  </si>
  <si>
    <t>dotacje celowe otrzymane z budżetu państwa na realizację własnych zadań bieżących gmin(związków gmin)</t>
  </si>
  <si>
    <t>80153</t>
  </si>
  <si>
    <t>Zapewnienie uczniom prawa do bezpłatnego dostępu do podręczników, materiałów edukacyjnych lub materiałów ćwiczeniowych</t>
  </si>
  <si>
    <t>Wpływy z rozliczeń/zwrotów z lat ubiegłych</t>
  </si>
  <si>
    <t>851</t>
  </si>
  <si>
    <t>OCHRONA ZDROWIA</t>
  </si>
  <si>
    <t>85195</t>
  </si>
  <si>
    <t>dotacje celowe otrzymane z budżetu państwa  na realizację zadań bieżących z zakresu administracji  rządowej oraz innych zadań zleconych gminie (związkom gmin) ustawami</t>
  </si>
  <si>
    <t>852</t>
  </si>
  <si>
    <t>POMOC  SPOŁECZNA</t>
  </si>
  <si>
    <t>ZASIŁKI  STAŁE</t>
  </si>
  <si>
    <t>dotacje celowe otrzymane z budżetu państwa na realizację własnych zadań bieżących gmin (związków gmin)</t>
  </si>
  <si>
    <t>OŚRODKI POMOCY SPOŁECZNEJ</t>
  </si>
  <si>
    <t>0830</t>
  </si>
  <si>
    <t xml:space="preserve">wpływy z usług </t>
  </si>
  <si>
    <t>dotacje celowe otrzymane z budżetu państwa na realizację własnych zadań bieżących gmin (związków gmin, związków powiatowo-gminnych)</t>
  </si>
  <si>
    <t>POMOC W ZAKRESIE DOŻYWIANIA</t>
  </si>
  <si>
    <t>EDUKACYJNA   OPIEKA   WYCHOWAWCZA</t>
  </si>
  <si>
    <t>POMOC MATERIALNA DLA UCZNIÓW</t>
  </si>
  <si>
    <t>RODZINA</t>
  </si>
  <si>
    <t>ŚWIADCZENIA WYCHOWAWCZE</t>
  </si>
  <si>
    <t>dotacje celowe otrzymane z budżetu państwa na realizację zadań bieżących         z zakresu administracji rządowej oraz innych zadań zleconych gminie(związkom gmin) ustawami</t>
  </si>
  <si>
    <t>KARTA DUŻEJ RODZINY</t>
  </si>
  <si>
    <t>WSPIERANIE RODZINY</t>
  </si>
  <si>
    <t>wpływy z tytułu kosztów egzekucyjnych, opłaty komorniczej         i kosztów upomnień</t>
  </si>
  <si>
    <t>wpływy z  różnych  dochodów</t>
  </si>
  <si>
    <t>KULTURA I OCHRONA DZIEDZICTWA NARODOWEGO</t>
  </si>
  <si>
    <t>DOMY I OŚRODKI KULTURY, ŚWIETLICE I KLUBY</t>
  </si>
  <si>
    <t>wpływy z usług</t>
  </si>
  <si>
    <t>RAZEM DOCHODY</t>
  </si>
  <si>
    <t>WYKONANIE BUDŻETU GMINY ZA  I PÓŁROCZE 2019 ROKU</t>
  </si>
  <si>
    <t>75113</t>
  </si>
  <si>
    <t>WYBORY DO PARLAMENTU EUROPEJSKIEGO</t>
  </si>
  <si>
    <t>UTRZYMANIE ZIELENI W MIASTACH I GMINACH</t>
  </si>
  <si>
    <t>GOSPODARKA  KOMUNALNA    I  OCHRONA  ŚRODOWISKA</t>
  </si>
  <si>
    <t>wpływy z opłat za korzystanie    z wychowania przedszkolnego</t>
  </si>
  <si>
    <t>2</t>
  </si>
  <si>
    <t>8</t>
  </si>
  <si>
    <t>URZĘDY NACZELNYCH ORGANÓW WŁADZY PAŃSTWOWEJ KONTROLI    I OCHRONY PRAWA ORAZ SĄDOWNICTWA</t>
  </si>
  <si>
    <t>GOSPOADRKA GRUNTAMI   I NIERUCHOMOŚCIAMI</t>
  </si>
  <si>
    <t>Wpływy z podatku od działalności gospodarczej osób fizycznych, opłacanego w formie karty podatkowej</t>
  </si>
  <si>
    <t>ZASIŁKI  OKRESOWE, CELOWE  I POMOC W NATURZE ORAZ SKŁADKI NA UBEZPIECZENIA EMERYTALNE I RENTOWE</t>
  </si>
  <si>
    <t>USŁUGI OPIEKUŃCZE    I SPECJALISTYCZNE USŁUGI OPIEKUŃCZE</t>
  </si>
  <si>
    <t>dotacje celowe otrzymane z budżetu państwa na zadania bieżące z zakresu administracji rządowej zlecone gminom (związkom gmin, związkom powiatowo-gminnym), związane z realizacją świadczenia wychowawczego stanowiacego pomoc państwa   w wychowywaniu dzieci</t>
  </si>
  <si>
    <t>ŚWIADCZENIA RODZINNE, ŚWIADCZENIE Z FUNDUSZU ALIMENATCYJNEGO ORAZ SKŁADKI NA UBEZPIECZENIA EMERYTALNE    I RENTOWE Z UBEZPIECZENIA SPOŁECZNEGO</t>
  </si>
  <si>
    <t>Dotacje celowe otrzymane z budżetu państwa na realizację zadań bieżących z zakresu administracji rządowej oraz innych zadań zleconych gminie (związkom gmin, związkom powiatowo-gminnym) ustawami</t>
  </si>
  <si>
    <t xml:space="preserve">SKŁADKI NA UBEZPIECZENIE ZDROWOTNE OPŁACANE ZA OSOBY POBIERAJĄCE NIEKTÓRE ŚWIADCZENIA  RODZINNE, ZGODNIE Z PRZEPISAMI USTAWY O ŚWIADCZENIACH RODZINNYCH ORAZ ZA OSOBY POBIERAJĄCE ZASIŁKI DLA OPIEKUNÓW, ZGODNIE Z PRZEPISAMI USTAWY Z DNIA 4 KWIETNIA 2014 R. O USTALENIU I WYPŁACIE ZASIŁKÓW DLA OPIEKUNÓW </t>
  </si>
  <si>
    <t>wpływy z odsetek od nieterminowych  wpłat z tytułu podatków     i opłat</t>
  </si>
  <si>
    <t>wpływy z tytułu kosztów egzekucyjnych, opłaty komorniczej       i kosztów upomnień</t>
  </si>
  <si>
    <t>wpływy z odsetek od nieterminowych wpłat z tytułu podatków     i opłat</t>
  </si>
  <si>
    <t>DOCHODY OD OSÓB PRAWNYCH, OD OSÓB FIZYCZNYCH         I OD INNYCH JEDNOSTEK NIEPOSIADAJĄCYCH OSOBOWOŚCI PRAWNEJ ORAZ WYDATKI ZWIĄZANE Z ICH POBOREM</t>
  </si>
  <si>
    <t>WPŁYWY Z PODATKU ROLNEGO, PODATKU LEŚNEGO, PODATKU OD CZYNNOŚCI CYWILNOPRAWNYCH, PODATKÓW I OPŁAT LOKALNYCH OD OSÓB PRAWNYCH             I INNYCH JEDNOSTEK ORGANIZACYJNYCH</t>
  </si>
  <si>
    <t>WPŁYWY Z PODATKU ROLNEGO, PODATKU LEŚNEGO, PODATKU OD SPADKÓW I DAROWIZN, PODATKU OD CZYNNOŚCI CYWILNO-PRAWNYCH  ORAZ PODATKÓW              I OPŁAT LOKALNYCH OD OSÓB FIZYCZNYCH</t>
  </si>
  <si>
    <t>SKŁADKI NA UBEZPIECZENIE ZDROWOTNE OPŁACANE ZA OSOBY POBIERAJĄCE NIEKTÓRE ŚWIADCZENIA Z POMOCY SPOŁECZNEJ, NIEKTÓRE ŚWIADCZENIA RODZINNE ORAZ   ZA OSOBY UCZESTNICZĄCE                            W ZAJĘCIACH W CENTRUM INTEGRACJI SPOŁECZNEJ</t>
  </si>
  <si>
    <t>WPŁYWY I WYDATKI ZWIĄZANE   Z GROMADZENIEM ŚRODKÓW   Z OPŁAT I KAR ZA KORZYSTANIE    ZE ŚRODOWISKA</t>
  </si>
  <si>
    <t xml:space="preserve">WYBORY DO RAD GMIN, RAD POWIATÓW I SEJMIKÓW WOJEWÓDZTW, WYBORY WÓJTÓW, BURMISTRZÓW I PREZYDENTÓW MIAST ORAZ REFERENDA GMINNE, POWIATOWE I WOJEWÓDZKIE   </t>
  </si>
  <si>
    <t xml:space="preserve">WPŁYWY Z PODATKU DOCHODOWEGO OD OSÓB FIZYCZNYCH </t>
  </si>
  <si>
    <t>60014</t>
  </si>
  <si>
    <t>DROGI PUBLICZNE POWIATOWE</t>
  </si>
  <si>
    <t>dochody jednostek samorządu terytorialnego związane z realizacją zadań z administracji rządowej oraz innych zadań zleconych ustawami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</si>
</sst>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33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b/>
      <sz val="10"/>
      <color theme="1"/>
      <name val="Czcionka tekstu podstawowego"/>
      <family val="2"/>
      <charset val="238"/>
    </font>
    <font>
      <b/>
      <sz val="7"/>
      <color theme="1"/>
      <name val="Czcionka tekstu podstawowego"/>
      <family val="2"/>
      <charset val="238"/>
    </font>
    <font>
      <b/>
      <sz val="10"/>
      <color theme="1"/>
      <name val="Arial Narrow"/>
      <family val="2"/>
      <charset val="238"/>
    </font>
    <font>
      <b/>
      <sz val="9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7"/>
      <color theme="1"/>
      <name val="Arial Narrow"/>
      <family val="2"/>
      <charset val="238"/>
    </font>
    <font>
      <b/>
      <sz val="10"/>
      <name val="Czcionka tekstu podstawowego"/>
      <charset val="238"/>
    </font>
    <font>
      <i/>
      <sz val="10"/>
      <color theme="1"/>
      <name val="Czcionka tekstu podstawowego"/>
      <family val="2"/>
      <charset val="238"/>
    </font>
    <font>
      <i/>
      <sz val="7"/>
      <color theme="1"/>
      <name val="Arial Narrow"/>
      <family val="2"/>
      <charset val="238"/>
    </font>
    <font>
      <i/>
      <sz val="10"/>
      <name val="Czcionka tekstu podstawowego"/>
      <charset val="238"/>
    </font>
    <font>
      <sz val="7.5"/>
      <color theme="1"/>
      <name val="Arial Narrow"/>
      <family val="2"/>
      <charset val="238"/>
    </font>
    <font>
      <sz val="10"/>
      <name val="Czcionka tekstu podstawowego"/>
      <charset val="238"/>
    </font>
    <font>
      <sz val="10"/>
      <name val="Czcionka tekstu podstawowego"/>
      <family val="2"/>
      <charset val="238"/>
    </font>
    <font>
      <sz val="7"/>
      <name val="Arial Narrow"/>
      <family val="2"/>
      <charset val="238"/>
    </font>
    <font>
      <i/>
      <sz val="10"/>
      <name val="Czcionka tekstu podstawowego"/>
      <family val="2"/>
      <charset val="238"/>
    </font>
    <font>
      <i/>
      <sz val="7"/>
      <name val="Arial Narrow"/>
      <family val="2"/>
      <charset val="238"/>
    </font>
    <font>
      <sz val="7"/>
      <color theme="1"/>
      <name val="Arial Narrow"/>
      <family val="2"/>
      <charset val="238"/>
    </font>
    <font>
      <b/>
      <sz val="10"/>
      <name val="Czcionka tekstu podstawowego"/>
      <family val="2"/>
      <charset val="238"/>
    </font>
    <font>
      <b/>
      <sz val="7.5"/>
      <name val="Arial Narrow"/>
      <family val="2"/>
      <charset val="238"/>
    </font>
    <font>
      <i/>
      <sz val="7.5"/>
      <name val="Arial Narrow"/>
      <family val="2"/>
      <charset val="238"/>
    </font>
    <font>
      <sz val="7.5"/>
      <name val="Arial Narrow"/>
      <family val="2"/>
      <charset val="238"/>
    </font>
    <font>
      <sz val="7"/>
      <color rgb="FF000000"/>
      <name val="Arial Narrow"/>
      <family val="2"/>
      <charset val="238"/>
    </font>
    <font>
      <i/>
      <sz val="10"/>
      <color theme="1"/>
      <name val="Czcionka tekstu podstawowego"/>
      <charset val="238"/>
    </font>
    <font>
      <sz val="8"/>
      <color rgb="FF000000"/>
      <name val="Arial Narrow"/>
      <family val="2"/>
      <charset val="238"/>
    </font>
    <font>
      <sz val="10"/>
      <color theme="1"/>
      <name val="Czcionka tekstu podstawowego"/>
      <charset val="238"/>
    </font>
    <font>
      <b/>
      <i/>
      <sz val="10"/>
      <color theme="1"/>
      <name val="Czcionka tekstu podstawowego"/>
      <family val="2"/>
      <charset val="238"/>
    </font>
    <font>
      <b/>
      <sz val="9"/>
      <color theme="1"/>
      <name val="Arial Narrow"/>
      <family val="2"/>
      <charset val="238"/>
    </font>
    <font>
      <i/>
      <sz val="7"/>
      <color rgb="FF00000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4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/>
    <xf numFmtId="0" fontId="5" fillId="0" borderId="3" xfId="0" applyFont="1" applyBorder="1" applyAlignment="1"/>
    <xf numFmtId="0" fontId="5" fillId="0" borderId="4" xfId="0" applyFont="1" applyBorder="1" applyAlignment="1"/>
    <xf numFmtId="0" fontId="5" fillId="0" borderId="5" xfId="0" applyFont="1" applyBorder="1" applyAlignment="1">
      <alignment horizontal="left"/>
    </xf>
    <xf numFmtId="0" fontId="8" fillId="0" borderId="9" xfId="0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0" fontId="8" fillId="0" borderId="9" xfId="0" applyFont="1" applyFill="1" applyBorder="1" applyAlignment="1">
      <alignment horizontal="center"/>
    </xf>
    <xf numFmtId="49" fontId="8" fillId="0" borderId="9" xfId="0" applyNumberFormat="1" applyFont="1" applyBorder="1" applyAlignment="1">
      <alignment horizontal="left"/>
    </xf>
    <xf numFmtId="49" fontId="9" fillId="0" borderId="9" xfId="0" applyNumberFormat="1" applyFont="1" applyBorder="1" applyAlignment="1">
      <alignment horizontal="left"/>
    </xf>
    <xf numFmtId="4" fontId="11" fillId="0" borderId="9" xfId="0" applyNumberFormat="1" applyFont="1" applyBorder="1" applyAlignment="1">
      <alignment horizontal="right"/>
    </xf>
    <xf numFmtId="4" fontId="11" fillId="0" borderId="9" xfId="0" applyNumberFormat="1" applyFont="1" applyFill="1" applyBorder="1" applyAlignment="1">
      <alignment horizontal="right"/>
    </xf>
    <xf numFmtId="4" fontId="14" fillId="0" borderId="9" xfId="0" applyNumberFormat="1" applyFont="1" applyBorder="1" applyAlignment="1">
      <alignment horizontal="right"/>
    </xf>
    <xf numFmtId="4" fontId="14" fillId="0" borderId="9" xfId="0" applyNumberFormat="1" applyFont="1" applyFill="1" applyBorder="1" applyAlignment="1">
      <alignment horizontal="right"/>
    </xf>
    <xf numFmtId="4" fontId="16" fillId="0" borderId="9" xfId="0" applyNumberFormat="1" applyFont="1" applyBorder="1" applyAlignment="1">
      <alignment horizontal="right"/>
    </xf>
    <xf numFmtId="4" fontId="16" fillId="0" borderId="9" xfId="0" applyNumberFormat="1" applyFont="1" applyFill="1" applyBorder="1" applyAlignment="1">
      <alignment horizontal="right"/>
    </xf>
    <xf numFmtId="49" fontId="11" fillId="0" borderId="9" xfId="0" applyNumberFormat="1" applyFont="1" applyBorder="1" applyAlignment="1">
      <alignment horizontal="left"/>
    </xf>
    <xf numFmtId="49" fontId="17" fillId="0" borderId="9" xfId="0" applyNumberFormat="1" applyFont="1" applyBorder="1" applyAlignment="1">
      <alignment horizontal="left"/>
    </xf>
    <xf numFmtId="49" fontId="9" fillId="0" borderId="9" xfId="0" quotePrefix="1" applyNumberFormat="1" applyFont="1" applyBorder="1" applyAlignment="1">
      <alignment horizontal="left"/>
    </xf>
    <xf numFmtId="49" fontId="9" fillId="0" borderId="9" xfId="0" applyNumberFormat="1" applyFont="1" applyFill="1" applyBorder="1" applyAlignment="1">
      <alignment horizontal="left"/>
    </xf>
    <xf numFmtId="49" fontId="4" fillId="0" borderId="9" xfId="0" applyNumberFormat="1" applyFont="1" applyBorder="1" applyAlignment="1">
      <alignment horizontal="left"/>
    </xf>
    <xf numFmtId="4" fontId="11" fillId="2" borderId="9" xfId="0" applyNumberFormat="1" applyFont="1" applyFill="1" applyBorder="1" applyAlignment="1">
      <alignment horizontal="right"/>
    </xf>
    <xf numFmtId="49" fontId="22" fillId="0" borderId="9" xfId="0" applyNumberFormat="1" applyFont="1" applyBorder="1" applyAlignment="1">
      <alignment horizontal="left"/>
    </xf>
    <xf numFmtId="49" fontId="17" fillId="0" borderId="3" xfId="0" applyNumberFormat="1" applyFont="1" applyBorder="1" applyAlignment="1">
      <alignment horizontal="left"/>
    </xf>
    <xf numFmtId="49" fontId="12" fillId="0" borderId="11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9" fontId="9" fillId="0" borderId="3" xfId="0" applyNumberFormat="1" applyFont="1" applyFill="1" applyBorder="1" applyAlignment="1">
      <alignment horizontal="center"/>
    </xf>
    <xf numFmtId="49" fontId="9" fillId="0" borderId="5" xfId="0" quotePrefix="1" applyNumberFormat="1" applyFont="1" applyFill="1" applyBorder="1" applyAlignment="1">
      <alignment horizontal="center"/>
    </xf>
    <xf numFmtId="49" fontId="9" fillId="0" borderId="13" xfId="0" applyNumberFormat="1" applyFont="1" applyBorder="1" applyAlignment="1">
      <alignment horizontal="left"/>
    </xf>
    <xf numFmtId="49" fontId="9" fillId="0" borderId="3" xfId="0" applyNumberFormat="1" applyFont="1" applyBorder="1" applyAlignment="1">
      <alignment horizontal="left"/>
    </xf>
    <xf numFmtId="49" fontId="29" fillId="0" borderId="3" xfId="0" applyNumberFormat="1" applyFont="1" applyBorder="1" applyAlignment="1">
      <alignment horizontal="center"/>
    </xf>
    <xf numFmtId="49" fontId="29" fillId="0" borderId="9" xfId="0" quotePrefix="1" applyNumberFormat="1" applyFont="1" applyBorder="1" applyAlignment="1">
      <alignment horizontal="center"/>
    </xf>
    <xf numFmtId="49" fontId="12" fillId="0" borderId="3" xfId="0" applyNumberFormat="1" applyFont="1" applyBorder="1" applyAlignment="1">
      <alignment horizontal="left"/>
    </xf>
    <xf numFmtId="49" fontId="12" fillId="0" borderId="0" xfId="0" applyNumberFormat="1" applyFont="1" applyBorder="1" applyAlignment="1">
      <alignment horizontal="center"/>
    </xf>
    <xf numFmtId="49" fontId="8" fillId="0" borderId="9" xfId="0" applyNumberFormat="1" applyFont="1" applyBorder="1" applyAlignment="1"/>
    <xf numFmtId="0" fontId="9" fillId="0" borderId="9" xfId="0" applyFont="1" applyBorder="1" applyAlignment="1">
      <alignment horizontal="left"/>
    </xf>
    <xf numFmtId="4" fontId="14" fillId="0" borderId="2" xfId="0" applyNumberFormat="1" applyFont="1" applyBorder="1" applyAlignment="1">
      <alignment horizontal="right"/>
    </xf>
    <xf numFmtId="4" fontId="14" fillId="0" borderId="2" xfId="0" applyNumberFormat="1" applyFont="1" applyFill="1" applyBorder="1" applyAlignment="1">
      <alignment horizontal="right"/>
    </xf>
    <xf numFmtId="0" fontId="9" fillId="0" borderId="3" xfId="0" applyFont="1" applyBorder="1" applyAlignment="1">
      <alignment horizontal="left"/>
    </xf>
    <xf numFmtId="0" fontId="27" fillId="0" borderId="3" xfId="0" applyFont="1" applyBorder="1" applyAlignment="1">
      <alignment horizontal="left"/>
    </xf>
    <xf numFmtId="0" fontId="29" fillId="0" borderId="9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30" fillId="0" borderId="9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2" fillId="0" borderId="9" xfId="0" applyFont="1" applyBorder="1" applyAlignment="1">
      <alignment horizontal="left"/>
    </xf>
    <xf numFmtId="0" fontId="12" fillId="0" borderId="9" xfId="0" applyFont="1" applyBorder="1" applyAlignment="1">
      <alignment horizontal="center"/>
    </xf>
    <xf numFmtId="0" fontId="12" fillId="0" borderId="9" xfId="0" quotePrefix="1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0" fontId="12" fillId="0" borderId="2" xfId="0" quotePrefix="1" applyFont="1" applyBorder="1" applyAlignment="1">
      <alignment horizontal="left"/>
    </xf>
    <xf numFmtId="0" fontId="12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left"/>
    </xf>
    <xf numFmtId="0" fontId="8" fillId="0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49" fontId="9" fillId="0" borderId="9" xfId="1" applyNumberFormat="1" applyFont="1" applyBorder="1" applyAlignment="1">
      <alignment horizontal="left"/>
    </xf>
    <xf numFmtId="0" fontId="9" fillId="0" borderId="3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9" fillId="0" borderId="5" xfId="0" applyFont="1" applyBorder="1" applyAlignment="1">
      <alignment wrapText="1"/>
    </xf>
    <xf numFmtId="4" fontId="11" fillId="0" borderId="9" xfId="0" applyNumberFormat="1" applyFont="1" applyFill="1" applyBorder="1" applyAlignment="1">
      <alignment horizontal="right" wrapText="1"/>
    </xf>
    <xf numFmtId="0" fontId="12" fillId="0" borderId="13" xfId="0" quotePrefix="1" applyFont="1" applyBorder="1" applyAlignment="1">
      <alignment horizontal="left"/>
    </xf>
    <xf numFmtId="4" fontId="14" fillId="0" borderId="13" xfId="0" applyNumberFormat="1" applyFont="1" applyBorder="1" applyAlignment="1">
      <alignment horizontal="right"/>
    </xf>
    <xf numFmtId="4" fontId="14" fillId="0" borderId="13" xfId="0" applyNumberFormat="1" applyFont="1" applyFill="1" applyBorder="1" applyAlignment="1">
      <alignment horizontal="right"/>
    </xf>
    <xf numFmtId="0" fontId="12" fillId="0" borderId="9" xfId="0" applyFont="1" applyFill="1" applyBorder="1" applyAlignment="1">
      <alignment horizontal="left"/>
    </xf>
    <xf numFmtId="0" fontId="13" fillId="0" borderId="3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9" xfId="0" applyFont="1" applyBorder="1" applyAlignment="1">
      <alignment horizontal="left"/>
    </xf>
    <xf numFmtId="49" fontId="12" fillId="0" borderId="6" xfId="0" applyNumberFormat="1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2" fontId="21" fillId="0" borderId="3" xfId="0" applyNumberFormat="1" applyFont="1" applyBorder="1" applyAlignment="1">
      <alignment horizontal="left" vertical="center" wrapText="1"/>
    </xf>
    <xf numFmtId="2" fontId="21" fillId="0" borderId="4" xfId="0" applyNumberFormat="1" applyFont="1" applyBorder="1" applyAlignment="1">
      <alignment horizontal="left" vertical="center" wrapText="1"/>
    </xf>
    <xf numFmtId="2" fontId="21" fillId="0" borderId="5" xfId="0" applyNumberFormat="1" applyFont="1" applyBorder="1" applyAlignment="1">
      <alignment horizontal="left" vertical="center" wrapText="1"/>
    </xf>
    <xf numFmtId="0" fontId="27" fillId="0" borderId="3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3" fillId="0" borderId="9" xfId="0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49" fontId="30" fillId="0" borderId="11" xfId="0" applyNumberFormat="1" applyFont="1" applyBorder="1" applyAlignment="1">
      <alignment horizontal="center"/>
    </xf>
    <xf numFmtId="49" fontId="30" fillId="0" borderId="12" xfId="0" applyNumberFormat="1" applyFont="1" applyBorder="1" applyAlignment="1">
      <alignment horizontal="center"/>
    </xf>
    <xf numFmtId="49" fontId="27" fillId="0" borderId="3" xfId="0" applyNumberFormat="1" applyFont="1" applyBorder="1" applyAlignment="1">
      <alignment horizontal="center"/>
    </xf>
    <xf numFmtId="49" fontId="29" fillId="0" borderId="5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9" fontId="29" fillId="0" borderId="3" xfId="0" applyNumberFormat="1" applyFont="1" applyBorder="1" applyAlignment="1">
      <alignment horizontal="center"/>
    </xf>
    <xf numFmtId="49" fontId="12" fillId="0" borderId="9" xfId="0" applyNumberFormat="1" applyFont="1" applyBorder="1" applyAlignment="1">
      <alignment horizontal="center"/>
    </xf>
    <xf numFmtId="49" fontId="27" fillId="0" borderId="5" xfId="0" applyNumberFormat="1" applyFont="1" applyBorder="1" applyAlignment="1">
      <alignment horizontal="center"/>
    </xf>
    <xf numFmtId="2" fontId="21" fillId="0" borderId="3" xfId="0" applyNumberFormat="1" applyFont="1" applyFill="1" applyBorder="1" applyAlignment="1">
      <alignment horizontal="left" vertical="center" wrapText="1"/>
    </xf>
    <xf numFmtId="2" fontId="21" fillId="0" borderId="4" xfId="0" applyNumberFormat="1" applyFont="1" applyFill="1" applyBorder="1" applyAlignment="1">
      <alignment horizontal="left" vertical="center" wrapText="1"/>
    </xf>
    <xf numFmtId="2" fontId="21" fillId="0" borderId="5" xfId="0" applyNumberFormat="1" applyFont="1" applyFill="1" applyBorder="1" applyAlignment="1">
      <alignment horizontal="left" vertical="center" wrapText="1"/>
    </xf>
    <xf numFmtId="2" fontId="13" fillId="0" borderId="3" xfId="0" applyNumberFormat="1" applyFont="1" applyBorder="1" applyAlignment="1">
      <alignment horizontal="left" vertical="center" wrapText="1"/>
    </xf>
    <xf numFmtId="2" fontId="13" fillId="0" borderId="4" xfId="0" applyNumberFormat="1" applyFont="1" applyBorder="1" applyAlignment="1">
      <alignment horizontal="left" vertical="center" wrapText="1"/>
    </xf>
    <xf numFmtId="2" fontId="13" fillId="0" borderId="5" xfId="0" applyNumberFormat="1" applyFont="1" applyBorder="1" applyAlignment="1">
      <alignment horizontal="left" vertical="center" wrapText="1"/>
    </xf>
    <xf numFmtId="49" fontId="27" fillId="0" borderId="3" xfId="0" applyNumberFormat="1" applyFont="1" applyFill="1" applyBorder="1" applyAlignment="1">
      <alignment horizontal="center"/>
    </xf>
    <xf numFmtId="49" fontId="27" fillId="0" borderId="5" xfId="0" applyNumberFormat="1" applyFont="1" applyFill="1" applyBorder="1" applyAlignment="1">
      <alignment horizontal="center"/>
    </xf>
    <xf numFmtId="49" fontId="12" fillId="0" borderId="6" xfId="0" applyNumberFormat="1" applyFont="1" applyBorder="1" applyAlignment="1">
      <alignment horizontal="center"/>
    </xf>
    <xf numFmtId="49" fontId="12" fillId="0" borderId="8" xfId="0" applyNumberFormat="1" applyFont="1" applyBorder="1" applyAlignment="1">
      <alignment horizontal="center"/>
    </xf>
    <xf numFmtId="49" fontId="12" fillId="0" borderId="3" xfId="0" applyNumberFormat="1" applyFont="1" applyBorder="1" applyAlignment="1">
      <alignment horizontal="center"/>
    </xf>
    <xf numFmtId="49" fontId="12" fillId="0" borderId="5" xfId="0" applyNumberFormat="1" applyFont="1" applyBorder="1" applyAlignment="1">
      <alignment horizontal="center"/>
    </xf>
    <xf numFmtId="0" fontId="15" fillId="0" borderId="3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9" fillId="0" borderId="3" xfId="0" applyNumberFormat="1" applyFont="1" applyFill="1" applyBorder="1" applyAlignment="1">
      <alignment horizontal="center"/>
    </xf>
    <xf numFmtId="49" fontId="9" fillId="0" borderId="5" xfId="0" applyNumberFormat="1" applyFont="1" applyFill="1" applyBorder="1" applyAlignment="1">
      <alignment horizontal="center"/>
    </xf>
    <xf numFmtId="0" fontId="18" fillId="0" borderId="3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49" fontId="19" fillId="0" borderId="6" xfId="0" applyNumberFormat="1" applyFont="1" applyBorder="1" applyAlignment="1">
      <alignment horizontal="center"/>
    </xf>
    <xf numFmtId="49" fontId="19" fillId="0" borderId="8" xfId="0" applyNumberFormat="1" applyFont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49" fontId="19" fillId="0" borderId="3" xfId="0" applyNumberFormat="1" applyFont="1" applyBorder="1" applyAlignment="1">
      <alignment horizontal="center"/>
    </xf>
    <xf numFmtId="49" fontId="19" fillId="0" borderId="5" xfId="0" applyNumberFormat="1" applyFont="1" applyBorder="1" applyAlignment="1">
      <alignment horizontal="center"/>
    </xf>
    <xf numFmtId="0" fontId="24" fillId="0" borderId="3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 wrapText="1"/>
    </xf>
    <xf numFmtId="49" fontId="17" fillId="0" borderId="6" xfId="0" applyNumberFormat="1" applyFont="1" applyBorder="1" applyAlignment="1">
      <alignment horizontal="center"/>
    </xf>
    <xf numFmtId="49" fontId="17" fillId="0" borderId="14" xfId="0" applyNumberFormat="1" applyFont="1" applyBorder="1" applyAlignment="1">
      <alignment horizontal="center"/>
    </xf>
    <xf numFmtId="0" fontId="25" fillId="0" borderId="3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49" fontId="12" fillId="0" borderId="14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8" fillId="0" borderId="9" xfId="0" applyFont="1" applyBorder="1" applyAlignment="1">
      <alignment horizontal="center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6" fillId="0" borderId="3" xfId="0" applyFont="1" applyBorder="1" applyAlignment="1">
      <alignment horizontal="left" wrapText="1"/>
    </xf>
    <xf numFmtId="0" fontId="26" fillId="0" borderId="4" xfId="0" applyFont="1" applyBorder="1" applyAlignment="1">
      <alignment horizontal="left" wrapText="1"/>
    </xf>
    <xf numFmtId="0" fontId="26" fillId="0" borderId="5" xfId="0" applyFont="1" applyBorder="1" applyAlignment="1">
      <alignment horizontal="left" wrapText="1"/>
    </xf>
    <xf numFmtId="0" fontId="26" fillId="0" borderId="3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left" vertical="center" wrapText="1"/>
    </xf>
    <xf numFmtId="0" fontId="32" fillId="0" borderId="3" xfId="0" applyFont="1" applyBorder="1" applyAlignment="1">
      <alignment horizontal="left" wrapText="1"/>
    </xf>
    <xf numFmtId="0" fontId="32" fillId="0" borderId="4" xfId="0" applyFont="1" applyBorder="1" applyAlignment="1">
      <alignment horizontal="left" wrapText="1"/>
    </xf>
    <xf numFmtId="0" fontId="32" fillId="0" borderId="5" xfId="0" applyFont="1" applyBorder="1" applyAlignment="1">
      <alignment horizontal="left" wrapText="1"/>
    </xf>
    <xf numFmtId="0" fontId="28" fillId="0" borderId="3" xfId="0" applyFont="1" applyBorder="1" applyAlignment="1">
      <alignment horizontal="left" wrapText="1"/>
    </xf>
    <xf numFmtId="0" fontId="28" fillId="0" borderId="4" xfId="0" applyFont="1" applyBorder="1" applyAlignment="1">
      <alignment horizontal="left" wrapText="1"/>
    </xf>
    <xf numFmtId="0" fontId="28" fillId="0" borderId="5" xfId="0" applyFont="1" applyBorder="1" applyAlignment="1">
      <alignment horizontal="left" wrapText="1"/>
    </xf>
    <xf numFmtId="49" fontId="31" fillId="0" borderId="3" xfId="0" applyNumberFormat="1" applyFont="1" applyBorder="1" applyAlignment="1">
      <alignment horizontal="center" vertical="center" wrapText="1"/>
    </xf>
    <xf numFmtId="49" fontId="31" fillId="0" borderId="4" xfId="0" applyNumberFormat="1" applyFont="1" applyBorder="1" applyAlignment="1">
      <alignment horizontal="center" vertical="center" wrapText="1"/>
    </xf>
    <xf numFmtId="49" fontId="31" fillId="0" borderId="5" xfId="0" applyNumberFormat="1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0"/>
  <sheetViews>
    <sheetView tabSelected="1" view="pageLayout" topLeftCell="A21" zoomScaleNormal="100" workbookViewId="0">
      <selection activeCell="A27" sqref="A27:B33"/>
    </sheetView>
  </sheetViews>
  <sheetFormatPr defaultRowHeight="14.25"/>
  <cols>
    <col min="8" max="8" width="11.625" customWidth="1"/>
    <col min="9" max="9" width="11.25" customWidth="1"/>
    <col min="11" max="12" width="10.875" customWidth="1"/>
  </cols>
  <sheetData>
    <row r="1" spans="1:14" ht="15">
      <c r="A1" s="183" t="s">
        <v>161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ht="15">
      <c r="A2" s="184" t="s">
        <v>0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</row>
    <row r="3" spans="1:14" ht="15">
      <c r="A3" s="183" t="s">
        <v>1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4" spans="1:14">
      <c r="D4" s="1"/>
      <c r="I4" s="2"/>
      <c r="K4" s="185" t="s">
        <v>2</v>
      </c>
      <c r="L4" s="185"/>
      <c r="M4" s="185"/>
      <c r="N4" s="185"/>
    </row>
    <row r="5" spans="1:14">
      <c r="A5" s="186" t="s">
        <v>3</v>
      </c>
      <c r="B5" s="3" t="s">
        <v>4</v>
      </c>
      <c r="C5" s="4"/>
      <c r="D5" s="5"/>
      <c r="E5" s="189" t="s">
        <v>5</v>
      </c>
      <c r="F5" s="190"/>
      <c r="G5" s="191"/>
      <c r="H5" s="198" t="s">
        <v>6</v>
      </c>
      <c r="I5" s="198"/>
      <c r="J5" s="198"/>
      <c r="K5" s="198" t="s">
        <v>7</v>
      </c>
      <c r="L5" s="198"/>
      <c r="M5" s="198"/>
      <c r="N5" s="198"/>
    </row>
    <row r="6" spans="1:14">
      <c r="A6" s="187"/>
      <c r="B6" s="173" t="s">
        <v>8</v>
      </c>
      <c r="C6" s="199" t="s">
        <v>9</v>
      </c>
      <c r="D6" s="171" t="s">
        <v>10</v>
      </c>
      <c r="E6" s="192"/>
      <c r="F6" s="193"/>
      <c r="G6" s="194"/>
      <c r="H6" s="173" t="s">
        <v>11</v>
      </c>
      <c r="I6" s="174" t="s">
        <v>12</v>
      </c>
      <c r="J6" s="175" t="s">
        <v>13</v>
      </c>
      <c r="K6" s="175" t="s">
        <v>14</v>
      </c>
      <c r="L6" s="175" t="s">
        <v>12</v>
      </c>
      <c r="M6" s="201" t="s">
        <v>13</v>
      </c>
      <c r="N6" s="202" t="s">
        <v>15</v>
      </c>
    </row>
    <row r="7" spans="1:14" ht="24.75" customHeight="1">
      <c r="A7" s="188"/>
      <c r="B7" s="173"/>
      <c r="C7" s="200"/>
      <c r="D7" s="172"/>
      <c r="E7" s="195"/>
      <c r="F7" s="196"/>
      <c r="G7" s="197"/>
      <c r="H7" s="173"/>
      <c r="I7" s="174"/>
      <c r="J7" s="175"/>
      <c r="K7" s="175"/>
      <c r="L7" s="175"/>
      <c r="M7" s="201"/>
      <c r="N7" s="202"/>
    </row>
    <row r="8" spans="1:14">
      <c r="A8" s="6">
        <v>1</v>
      </c>
      <c r="B8" s="6">
        <v>2</v>
      </c>
      <c r="C8" s="6">
        <v>3</v>
      </c>
      <c r="D8" s="7">
        <v>4</v>
      </c>
      <c r="E8" s="179">
        <v>5</v>
      </c>
      <c r="F8" s="179"/>
      <c r="G8" s="179"/>
      <c r="H8" s="6">
        <v>6</v>
      </c>
      <c r="I8" s="8">
        <v>7</v>
      </c>
      <c r="J8" s="6">
        <v>8</v>
      </c>
      <c r="K8" s="6">
        <v>9</v>
      </c>
      <c r="L8" s="6">
        <v>10</v>
      </c>
      <c r="M8" s="6">
        <v>11</v>
      </c>
      <c r="N8" s="8">
        <v>12</v>
      </c>
    </row>
    <row r="9" spans="1:14">
      <c r="A9" s="9">
        <v>1</v>
      </c>
      <c r="B9" s="9" t="s">
        <v>16</v>
      </c>
      <c r="C9" s="10"/>
      <c r="D9" s="10"/>
      <c r="E9" s="176" t="s">
        <v>17</v>
      </c>
      <c r="F9" s="177"/>
      <c r="G9" s="178"/>
      <c r="H9" s="11">
        <f>H10</f>
        <v>204138.37</v>
      </c>
      <c r="I9" s="12">
        <f>I10</f>
        <v>204138.37</v>
      </c>
      <c r="J9" s="11">
        <f>J10</f>
        <v>0</v>
      </c>
      <c r="K9" s="11">
        <f>L10</f>
        <v>201268.85</v>
      </c>
      <c r="L9" s="11">
        <f>L10</f>
        <v>201268.85</v>
      </c>
      <c r="M9" s="11">
        <v>0</v>
      </c>
      <c r="N9" s="12">
        <f>L9/I9*100</f>
        <v>98.594325995646983</v>
      </c>
    </row>
    <row r="10" spans="1:14">
      <c r="A10" s="123"/>
      <c r="B10" s="124"/>
      <c r="C10" s="125" t="s">
        <v>18</v>
      </c>
      <c r="D10" s="126"/>
      <c r="E10" s="180" t="s">
        <v>19</v>
      </c>
      <c r="F10" s="181"/>
      <c r="G10" s="182"/>
      <c r="H10" s="13">
        <v>204138.37</v>
      </c>
      <c r="I10" s="14">
        <f>I11+I12</f>
        <v>204138.37</v>
      </c>
      <c r="J10" s="13">
        <v>0</v>
      </c>
      <c r="K10" s="13">
        <v>201268.85</v>
      </c>
      <c r="L10" s="13">
        <f>L11+L12</f>
        <v>201268.85</v>
      </c>
      <c r="M10" s="13">
        <v>0</v>
      </c>
      <c r="N10" s="14">
        <f>L10/I10*100</f>
        <v>98.594325995646983</v>
      </c>
    </row>
    <row r="11" spans="1:14" ht="48" customHeight="1">
      <c r="A11" s="110"/>
      <c r="B11" s="111"/>
      <c r="C11" s="10"/>
      <c r="D11" s="10" t="s">
        <v>20</v>
      </c>
      <c r="E11" s="167" t="s">
        <v>21</v>
      </c>
      <c r="F11" s="168"/>
      <c r="G11" s="169"/>
      <c r="H11" s="13">
        <v>0</v>
      </c>
      <c r="I11" s="14">
        <v>5000</v>
      </c>
      <c r="J11" s="13">
        <v>0</v>
      </c>
      <c r="K11" s="13">
        <v>0</v>
      </c>
      <c r="L11" s="13">
        <v>2130.48</v>
      </c>
      <c r="M11" s="13">
        <v>0</v>
      </c>
      <c r="N11" s="14">
        <f>L11/I11*100</f>
        <v>42.6096</v>
      </c>
    </row>
    <row r="12" spans="1:14" ht="57" customHeight="1">
      <c r="A12" s="165"/>
      <c r="B12" s="166"/>
      <c r="C12" s="10"/>
      <c r="D12" s="10" t="s">
        <v>22</v>
      </c>
      <c r="E12" s="170" t="s">
        <v>23</v>
      </c>
      <c r="F12" s="170"/>
      <c r="G12" s="170"/>
      <c r="H12" s="13">
        <v>0</v>
      </c>
      <c r="I12" s="14">
        <v>199138.37</v>
      </c>
      <c r="J12" s="13">
        <v>0</v>
      </c>
      <c r="K12" s="13">
        <v>0</v>
      </c>
      <c r="L12" s="13">
        <v>199138.37</v>
      </c>
      <c r="M12" s="13">
        <v>0</v>
      </c>
      <c r="N12" s="14">
        <f>L12/I12*100</f>
        <v>100</v>
      </c>
    </row>
    <row r="13" spans="1:14">
      <c r="A13" s="9" t="s">
        <v>167</v>
      </c>
      <c r="B13" s="9" t="s">
        <v>25</v>
      </c>
      <c r="C13" s="10"/>
      <c r="D13" s="10"/>
      <c r="E13" s="176" t="s">
        <v>26</v>
      </c>
      <c r="F13" s="177"/>
      <c r="G13" s="178"/>
      <c r="H13" s="11">
        <f>I13+J13</f>
        <v>4000</v>
      </c>
      <c r="I13" s="12">
        <f>I15</f>
        <v>4000</v>
      </c>
      <c r="J13" s="11">
        <f>J14</f>
        <v>0</v>
      </c>
      <c r="K13" s="11">
        <f>K14</f>
        <v>0</v>
      </c>
      <c r="L13" s="11">
        <f>L14</f>
        <v>0</v>
      </c>
      <c r="M13" s="11">
        <v>0</v>
      </c>
      <c r="N13" s="12">
        <f>K13/H13*100</f>
        <v>0</v>
      </c>
    </row>
    <row r="14" spans="1:14">
      <c r="A14" s="123"/>
      <c r="B14" s="124"/>
      <c r="C14" s="125" t="s">
        <v>188</v>
      </c>
      <c r="D14" s="126"/>
      <c r="E14" s="79" t="s">
        <v>189</v>
      </c>
      <c r="F14" s="80"/>
      <c r="G14" s="81"/>
      <c r="H14" s="13">
        <v>4000</v>
      </c>
      <c r="I14" s="14">
        <v>4000</v>
      </c>
      <c r="J14" s="13">
        <v>0</v>
      </c>
      <c r="K14" s="13">
        <v>0</v>
      </c>
      <c r="L14" s="13">
        <v>0</v>
      </c>
      <c r="M14" s="13">
        <v>0</v>
      </c>
      <c r="N14" s="14">
        <f>K14/H14*100</f>
        <v>0</v>
      </c>
    </row>
    <row r="15" spans="1:14" ht="52.5" customHeight="1">
      <c r="A15" s="110"/>
      <c r="B15" s="111"/>
      <c r="C15" s="72"/>
      <c r="D15" s="10" t="s">
        <v>20</v>
      </c>
      <c r="E15" s="167" t="s">
        <v>21</v>
      </c>
      <c r="F15" s="168"/>
      <c r="G15" s="169"/>
      <c r="H15" s="13">
        <v>0</v>
      </c>
      <c r="I15" s="14">
        <v>4000</v>
      </c>
      <c r="J15" s="13">
        <v>0</v>
      </c>
      <c r="K15" s="13">
        <v>0</v>
      </c>
      <c r="L15" s="13">
        <v>0</v>
      </c>
      <c r="M15" s="13">
        <v>0</v>
      </c>
      <c r="N15" s="14">
        <f>L15/I15*100</f>
        <v>0</v>
      </c>
    </row>
    <row r="16" spans="1:14">
      <c r="A16" s="9" t="s">
        <v>24</v>
      </c>
      <c r="B16" s="9" t="s">
        <v>32</v>
      </c>
      <c r="C16" s="21"/>
      <c r="D16" s="21"/>
      <c r="E16" s="88" t="s">
        <v>33</v>
      </c>
      <c r="F16" s="89"/>
      <c r="G16" s="90"/>
      <c r="H16" s="11">
        <f>H17</f>
        <v>176500</v>
      </c>
      <c r="I16" s="12">
        <f>I17</f>
        <v>103500</v>
      </c>
      <c r="J16" s="11">
        <f>J17</f>
        <v>73000</v>
      </c>
      <c r="K16" s="11">
        <f>L16+M16</f>
        <v>66123.26999999999</v>
      </c>
      <c r="L16" s="11">
        <f>L17</f>
        <v>62070.26999999999</v>
      </c>
      <c r="M16" s="11">
        <f>M17</f>
        <v>4053</v>
      </c>
      <c r="N16" s="12">
        <f>(L16+M16)/(I16+J16)*100</f>
        <v>37.463609065155801</v>
      </c>
    </row>
    <row r="17" spans="1:14" ht="16.5" customHeight="1">
      <c r="A17" s="123"/>
      <c r="B17" s="124"/>
      <c r="C17" s="125" t="s">
        <v>34</v>
      </c>
      <c r="D17" s="126"/>
      <c r="E17" s="79" t="s">
        <v>170</v>
      </c>
      <c r="F17" s="80"/>
      <c r="G17" s="81"/>
      <c r="H17" s="13">
        <f>I17+J17</f>
        <v>176500</v>
      </c>
      <c r="I17" s="14">
        <f>I18+I20+I21+I22+I19</f>
        <v>103500</v>
      </c>
      <c r="J17" s="13">
        <f>J21</f>
        <v>73000</v>
      </c>
      <c r="K17" s="13">
        <f>L17+M17</f>
        <v>66123.26999999999</v>
      </c>
      <c r="L17" s="13">
        <f>L18+L20+L22+L21+L19</f>
        <v>62070.26999999999</v>
      </c>
      <c r="M17" s="13">
        <f>M21</f>
        <v>4053</v>
      </c>
      <c r="N17" s="14">
        <f>(L17+M17)/(I17+J17)*100</f>
        <v>37.463609065155801</v>
      </c>
    </row>
    <row r="18" spans="1:14" ht="23.25" customHeight="1">
      <c r="A18" s="110"/>
      <c r="B18" s="111"/>
      <c r="C18" s="10"/>
      <c r="D18" s="10" t="s">
        <v>35</v>
      </c>
      <c r="E18" s="167" t="s">
        <v>36</v>
      </c>
      <c r="F18" s="168"/>
      <c r="G18" s="169"/>
      <c r="H18" s="13">
        <v>0</v>
      </c>
      <c r="I18" s="14">
        <v>5000</v>
      </c>
      <c r="J18" s="13">
        <v>0</v>
      </c>
      <c r="K18" s="13">
        <v>0</v>
      </c>
      <c r="L18" s="13">
        <v>2274.1999999999998</v>
      </c>
      <c r="M18" s="13">
        <v>0</v>
      </c>
      <c r="N18" s="14">
        <f>L18/I18*100</f>
        <v>45.483999999999995</v>
      </c>
    </row>
    <row r="19" spans="1:14" ht="27.75" customHeight="1">
      <c r="A19" s="110"/>
      <c r="B19" s="111"/>
      <c r="C19" s="10"/>
      <c r="D19" s="10" t="s">
        <v>37</v>
      </c>
      <c r="E19" s="82" t="s">
        <v>179</v>
      </c>
      <c r="F19" s="83"/>
      <c r="G19" s="84"/>
      <c r="H19" s="13">
        <v>0</v>
      </c>
      <c r="I19" s="14">
        <v>300</v>
      </c>
      <c r="J19" s="13">
        <v>0</v>
      </c>
      <c r="K19" s="13">
        <v>0</v>
      </c>
      <c r="L19" s="13">
        <v>69.599999999999994</v>
      </c>
      <c r="M19" s="13">
        <v>0</v>
      </c>
      <c r="N19" s="14">
        <f>L19/I19*100</f>
        <v>23.2</v>
      </c>
    </row>
    <row r="20" spans="1:14" ht="51.75" customHeight="1">
      <c r="A20" s="110"/>
      <c r="B20" s="111"/>
      <c r="C20" s="10"/>
      <c r="D20" s="10" t="s">
        <v>20</v>
      </c>
      <c r="E20" s="167" t="s">
        <v>21</v>
      </c>
      <c r="F20" s="168"/>
      <c r="G20" s="169"/>
      <c r="H20" s="13">
        <v>0</v>
      </c>
      <c r="I20" s="14">
        <v>98000</v>
      </c>
      <c r="J20" s="13">
        <v>0</v>
      </c>
      <c r="K20" s="13">
        <v>0</v>
      </c>
      <c r="L20" s="13">
        <v>59699.519999999997</v>
      </c>
      <c r="M20" s="13">
        <v>0</v>
      </c>
      <c r="N20" s="14">
        <f>L20/I20*100</f>
        <v>60.917877551020403</v>
      </c>
    </row>
    <row r="21" spans="1:14" ht="33" customHeight="1">
      <c r="A21" s="110"/>
      <c r="B21" s="111"/>
      <c r="C21" s="10"/>
      <c r="D21" s="10" t="s">
        <v>39</v>
      </c>
      <c r="E21" s="167" t="s">
        <v>40</v>
      </c>
      <c r="F21" s="168"/>
      <c r="G21" s="169"/>
      <c r="H21" s="13">
        <v>0</v>
      </c>
      <c r="I21" s="14">
        <v>0</v>
      </c>
      <c r="J21" s="13">
        <v>73000</v>
      </c>
      <c r="K21" s="13">
        <v>0</v>
      </c>
      <c r="L21" s="13">
        <v>0</v>
      </c>
      <c r="M21" s="13">
        <v>4053</v>
      </c>
      <c r="N21" s="14">
        <f>M21/J21*100</f>
        <v>5.5520547945205481</v>
      </c>
    </row>
    <row r="22" spans="1:14" ht="17.25" customHeight="1">
      <c r="A22" s="165"/>
      <c r="B22" s="166"/>
      <c r="C22" s="10"/>
      <c r="D22" s="10" t="s">
        <v>27</v>
      </c>
      <c r="E22" s="167" t="s">
        <v>28</v>
      </c>
      <c r="F22" s="168"/>
      <c r="G22" s="169"/>
      <c r="H22" s="13">
        <v>0</v>
      </c>
      <c r="I22" s="14">
        <v>200</v>
      </c>
      <c r="J22" s="13">
        <v>0</v>
      </c>
      <c r="K22" s="13">
        <v>0</v>
      </c>
      <c r="L22" s="13">
        <v>26.95</v>
      </c>
      <c r="M22" s="14">
        <v>0</v>
      </c>
      <c r="N22" s="14">
        <f>L22/I22*100</f>
        <v>13.475000000000001</v>
      </c>
    </row>
    <row r="23" spans="1:14">
      <c r="A23" s="9" t="s">
        <v>31</v>
      </c>
      <c r="B23" s="17" t="s">
        <v>42</v>
      </c>
      <c r="C23" s="21"/>
      <c r="D23" s="21"/>
      <c r="E23" s="88" t="s">
        <v>43</v>
      </c>
      <c r="F23" s="89"/>
      <c r="G23" s="90"/>
      <c r="H23" s="11">
        <f>H24</f>
        <v>10000</v>
      </c>
      <c r="I23" s="12">
        <f>I24</f>
        <v>10000</v>
      </c>
      <c r="J23" s="22">
        <v>0</v>
      </c>
      <c r="K23" s="11">
        <f>K24</f>
        <v>2250</v>
      </c>
      <c r="L23" s="22">
        <f>L24</f>
        <v>2250</v>
      </c>
      <c r="M23" s="22">
        <v>0</v>
      </c>
      <c r="N23" s="12">
        <f>L23/I23*100</f>
        <v>22.5</v>
      </c>
    </row>
    <row r="24" spans="1:14">
      <c r="A24" s="123"/>
      <c r="B24" s="124"/>
      <c r="C24" s="125" t="s">
        <v>44</v>
      </c>
      <c r="D24" s="126"/>
      <c r="E24" s="79" t="s">
        <v>45</v>
      </c>
      <c r="F24" s="80"/>
      <c r="G24" s="81"/>
      <c r="H24" s="13">
        <f>I24</f>
        <v>10000</v>
      </c>
      <c r="I24" s="14">
        <f>I25</f>
        <v>10000</v>
      </c>
      <c r="J24" s="13">
        <v>0</v>
      </c>
      <c r="K24" s="13">
        <f>L24</f>
        <v>2250</v>
      </c>
      <c r="L24" s="13">
        <f>L25</f>
        <v>2250</v>
      </c>
      <c r="M24" s="13">
        <v>0</v>
      </c>
      <c r="N24" s="14">
        <f>L24/I24*100</f>
        <v>22.5</v>
      </c>
    </row>
    <row r="25" spans="1:14" ht="51.75" customHeight="1">
      <c r="A25" s="165"/>
      <c r="B25" s="166"/>
      <c r="C25" s="10"/>
      <c r="D25" s="10" t="s">
        <v>20</v>
      </c>
      <c r="E25" s="167" t="s">
        <v>21</v>
      </c>
      <c r="F25" s="168"/>
      <c r="G25" s="169"/>
      <c r="H25" s="15">
        <v>0</v>
      </c>
      <c r="I25" s="16">
        <v>10000</v>
      </c>
      <c r="J25" s="15">
        <v>0</v>
      </c>
      <c r="K25" s="15">
        <v>0</v>
      </c>
      <c r="L25" s="15">
        <v>2250</v>
      </c>
      <c r="M25" s="15">
        <v>0</v>
      </c>
      <c r="N25" s="16">
        <f>L25/I25*100</f>
        <v>22.5</v>
      </c>
    </row>
    <row r="26" spans="1:14">
      <c r="A26" s="17" t="s">
        <v>41</v>
      </c>
      <c r="B26" s="17" t="s">
        <v>47</v>
      </c>
      <c r="C26" s="23"/>
      <c r="D26" s="23"/>
      <c r="E26" s="162" t="s">
        <v>48</v>
      </c>
      <c r="F26" s="163"/>
      <c r="G26" s="164"/>
      <c r="H26" s="11">
        <f>I26+J26</f>
        <v>709291.48</v>
      </c>
      <c r="I26" s="12">
        <f>I27+I30</f>
        <v>10200</v>
      </c>
      <c r="J26" s="12">
        <f>J27+J30</f>
        <v>699091.48</v>
      </c>
      <c r="K26" s="12">
        <f>L26+M26</f>
        <v>7378.11</v>
      </c>
      <c r="L26" s="12">
        <f>L27+L30</f>
        <v>7378.11</v>
      </c>
      <c r="M26" s="22">
        <f>M30</f>
        <v>0</v>
      </c>
      <c r="N26" s="12">
        <f>(M26+L26)/H26*100</f>
        <v>1.0402084626760213</v>
      </c>
    </row>
    <row r="27" spans="1:14">
      <c r="A27" s="142"/>
      <c r="B27" s="143"/>
      <c r="C27" s="146" t="s">
        <v>49</v>
      </c>
      <c r="D27" s="147"/>
      <c r="E27" s="148" t="s">
        <v>50</v>
      </c>
      <c r="F27" s="149"/>
      <c r="G27" s="150"/>
      <c r="H27" s="13">
        <f>I27</f>
        <v>10200</v>
      </c>
      <c r="I27" s="14">
        <f>I28+I29</f>
        <v>10200</v>
      </c>
      <c r="J27" s="14">
        <f t="shared" ref="J27" si="0">J28</f>
        <v>0</v>
      </c>
      <c r="K27" s="14">
        <f>L27</f>
        <v>6466</v>
      </c>
      <c r="L27" s="14">
        <f>L28+L29</f>
        <v>6466</v>
      </c>
      <c r="M27" s="13">
        <v>0</v>
      </c>
      <c r="N27" s="14">
        <f>K27/H27*100</f>
        <v>63.392156862745097</v>
      </c>
    </row>
    <row r="28" spans="1:14" ht="57" customHeight="1">
      <c r="A28" s="144"/>
      <c r="B28" s="145"/>
      <c r="C28" s="151"/>
      <c r="D28" s="18" t="s">
        <v>22</v>
      </c>
      <c r="E28" s="153" t="s">
        <v>51</v>
      </c>
      <c r="F28" s="154"/>
      <c r="G28" s="155"/>
      <c r="H28" s="13">
        <v>0</v>
      </c>
      <c r="I28" s="14">
        <v>10100</v>
      </c>
      <c r="J28" s="13">
        <v>0</v>
      </c>
      <c r="K28" s="13">
        <v>0</v>
      </c>
      <c r="L28" s="13">
        <v>6466</v>
      </c>
      <c r="M28" s="13">
        <v>0</v>
      </c>
      <c r="N28" s="14">
        <f>L28/I28*100</f>
        <v>64.019801980198025</v>
      </c>
    </row>
    <row r="29" spans="1:14" ht="42" customHeight="1">
      <c r="A29" s="144"/>
      <c r="B29" s="145"/>
      <c r="C29" s="152"/>
      <c r="D29" s="18" t="s">
        <v>52</v>
      </c>
      <c r="E29" s="159" t="s">
        <v>190</v>
      </c>
      <c r="F29" s="160"/>
      <c r="G29" s="161"/>
      <c r="H29" s="13">
        <v>0</v>
      </c>
      <c r="I29" s="14">
        <v>100</v>
      </c>
      <c r="J29" s="13">
        <v>0</v>
      </c>
      <c r="K29" s="13">
        <v>0</v>
      </c>
      <c r="L29" s="13">
        <v>0</v>
      </c>
      <c r="M29" s="13">
        <v>0</v>
      </c>
      <c r="N29" s="14">
        <f>L29/I29*100</f>
        <v>0</v>
      </c>
    </row>
    <row r="30" spans="1:14">
      <c r="A30" s="144"/>
      <c r="B30" s="145"/>
      <c r="C30" s="146" t="s">
        <v>53</v>
      </c>
      <c r="D30" s="147"/>
      <c r="E30" s="156" t="s">
        <v>54</v>
      </c>
      <c r="F30" s="157"/>
      <c r="G30" s="158"/>
      <c r="H30" s="13">
        <f>I30+J30</f>
        <v>699091.48</v>
      </c>
      <c r="I30" s="14">
        <f>I32+I31</f>
        <v>0</v>
      </c>
      <c r="J30" s="13">
        <f>J33</f>
        <v>699091.48</v>
      </c>
      <c r="K30" s="13">
        <f>L30+M30</f>
        <v>912.11</v>
      </c>
      <c r="L30" s="13">
        <f>L32+L31</f>
        <v>912.11</v>
      </c>
      <c r="M30" s="13">
        <v>0</v>
      </c>
      <c r="N30" s="14">
        <f>(L30+M30)/(I30+J30)*100</f>
        <v>0.13047076471308161</v>
      </c>
    </row>
    <row r="31" spans="1:14" ht="18" customHeight="1">
      <c r="A31" s="144"/>
      <c r="B31" s="145"/>
      <c r="C31" s="18"/>
      <c r="D31" s="18" t="s">
        <v>55</v>
      </c>
      <c r="E31" s="139" t="s">
        <v>56</v>
      </c>
      <c r="F31" s="140"/>
      <c r="G31" s="141"/>
      <c r="H31" s="13">
        <v>0</v>
      </c>
      <c r="I31" s="14">
        <v>0</v>
      </c>
      <c r="J31" s="13">
        <v>0</v>
      </c>
      <c r="K31" s="13">
        <v>0</v>
      </c>
      <c r="L31" s="13">
        <v>23.78</v>
      </c>
      <c r="M31" s="13">
        <v>0</v>
      </c>
      <c r="N31" s="14">
        <v>0</v>
      </c>
    </row>
    <row r="32" spans="1:14" ht="15.75" customHeight="1">
      <c r="A32" s="144"/>
      <c r="B32" s="145"/>
      <c r="C32" s="18"/>
      <c r="D32" s="18" t="s">
        <v>57</v>
      </c>
      <c r="E32" s="139" t="s">
        <v>58</v>
      </c>
      <c r="F32" s="140"/>
      <c r="G32" s="141"/>
      <c r="H32" s="13">
        <v>0</v>
      </c>
      <c r="I32" s="14">
        <v>0</v>
      </c>
      <c r="J32" s="13">
        <v>0</v>
      </c>
      <c r="K32" s="13">
        <v>0</v>
      </c>
      <c r="L32" s="13">
        <v>888.33</v>
      </c>
      <c r="M32" s="13">
        <v>0</v>
      </c>
      <c r="N32" s="14">
        <v>0</v>
      </c>
    </row>
    <row r="33" spans="1:14" ht="69" customHeight="1">
      <c r="A33" s="144"/>
      <c r="B33" s="145"/>
      <c r="C33" s="24"/>
      <c r="D33" s="18" t="s">
        <v>29</v>
      </c>
      <c r="E33" s="127" t="s">
        <v>30</v>
      </c>
      <c r="F33" s="128"/>
      <c r="G33" s="129"/>
      <c r="H33" s="13">
        <v>0</v>
      </c>
      <c r="I33" s="14">
        <v>0</v>
      </c>
      <c r="J33" s="13">
        <v>699091.48</v>
      </c>
      <c r="K33" s="13">
        <v>0</v>
      </c>
      <c r="L33" s="13">
        <v>0</v>
      </c>
      <c r="M33" s="13">
        <v>0</v>
      </c>
      <c r="N33" s="14">
        <v>0</v>
      </c>
    </row>
    <row r="34" spans="1:14" ht="45" customHeight="1">
      <c r="A34" s="9" t="s">
        <v>46</v>
      </c>
      <c r="B34" s="17" t="s">
        <v>62</v>
      </c>
      <c r="C34" s="21"/>
      <c r="D34" s="21"/>
      <c r="E34" s="88" t="s">
        <v>169</v>
      </c>
      <c r="F34" s="89"/>
      <c r="G34" s="90"/>
      <c r="H34" s="11">
        <f>I35+I37+I39</f>
        <v>12435</v>
      </c>
      <c r="I34" s="12">
        <f>I35+I37+I39</f>
        <v>12435</v>
      </c>
      <c r="J34" s="11">
        <v>0</v>
      </c>
      <c r="K34" s="11">
        <f>K35+K37+K39</f>
        <v>12123</v>
      </c>
      <c r="L34" s="11">
        <f>L35+L37+L39</f>
        <v>12123</v>
      </c>
      <c r="M34" s="11">
        <v>0</v>
      </c>
      <c r="N34" s="12">
        <f>K34/H34*100</f>
        <v>97.490952955367916</v>
      </c>
    </row>
    <row r="35" spans="1:14" ht="33" customHeight="1">
      <c r="A35" s="123"/>
      <c r="B35" s="124"/>
      <c r="C35" s="125" t="s">
        <v>63</v>
      </c>
      <c r="D35" s="126"/>
      <c r="E35" s="79" t="s">
        <v>64</v>
      </c>
      <c r="F35" s="80"/>
      <c r="G35" s="81"/>
      <c r="H35" s="13">
        <f>I35</f>
        <v>624</v>
      </c>
      <c r="I35" s="14">
        <f>I36</f>
        <v>624</v>
      </c>
      <c r="J35" s="13">
        <v>0</v>
      </c>
      <c r="K35" s="13">
        <f>L35</f>
        <v>312</v>
      </c>
      <c r="L35" s="13">
        <f>L36</f>
        <v>312</v>
      </c>
      <c r="M35" s="13">
        <v>0</v>
      </c>
      <c r="N35" s="14">
        <f>L35/I35*100</f>
        <v>50</v>
      </c>
    </row>
    <row r="36" spans="1:14" ht="51" customHeight="1">
      <c r="A36" s="110"/>
      <c r="B36" s="111"/>
      <c r="C36" s="10"/>
      <c r="D36" s="10" t="s">
        <v>22</v>
      </c>
      <c r="E36" s="82" t="s">
        <v>65</v>
      </c>
      <c r="F36" s="83"/>
      <c r="G36" s="84"/>
      <c r="H36" s="13">
        <v>0</v>
      </c>
      <c r="I36" s="14">
        <v>624</v>
      </c>
      <c r="J36" s="13">
        <v>0</v>
      </c>
      <c r="K36" s="13">
        <v>0</v>
      </c>
      <c r="L36" s="13">
        <v>312</v>
      </c>
      <c r="M36" s="13">
        <v>0</v>
      </c>
      <c r="N36" s="14">
        <f>L36/I36*100</f>
        <v>50</v>
      </c>
    </row>
    <row r="37" spans="1:14" ht="43.5" customHeight="1">
      <c r="A37" s="25"/>
      <c r="B37" s="26"/>
      <c r="C37" s="108" t="s">
        <v>66</v>
      </c>
      <c r="D37" s="114"/>
      <c r="E37" s="79" t="s">
        <v>186</v>
      </c>
      <c r="F37" s="80"/>
      <c r="G37" s="81"/>
      <c r="H37" s="13">
        <f>I37</f>
        <v>300</v>
      </c>
      <c r="I37" s="14">
        <f>I38</f>
        <v>300</v>
      </c>
      <c r="J37" s="13">
        <v>0</v>
      </c>
      <c r="K37" s="13">
        <v>300</v>
      </c>
      <c r="L37" s="13">
        <f>L38</f>
        <v>300</v>
      </c>
      <c r="M37" s="13">
        <v>0</v>
      </c>
      <c r="N37" s="14">
        <f>K37/H37*100</f>
        <v>100</v>
      </c>
    </row>
    <row r="38" spans="1:14" ht="51" customHeight="1">
      <c r="A38" s="25"/>
      <c r="B38" s="26"/>
      <c r="C38" s="10"/>
      <c r="D38" s="10" t="s">
        <v>22</v>
      </c>
      <c r="E38" s="212" t="s">
        <v>67</v>
      </c>
      <c r="F38" s="213"/>
      <c r="G38" s="214"/>
      <c r="H38" s="13">
        <v>0</v>
      </c>
      <c r="I38" s="14">
        <v>300</v>
      </c>
      <c r="J38" s="13">
        <v>0</v>
      </c>
      <c r="K38" s="13">
        <v>300</v>
      </c>
      <c r="L38" s="13">
        <v>300</v>
      </c>
      <c r="M38" s="13">
        <v>0</v>
      </c>
      <c r="N38" s="14">
        <f>L38/I38*100</f>
        <v>100</v>
      </c>
    </row>
    <row r="39" spans="1:14" ht="22.5" customHeight="1">
      <c r="A39" s="25"/>
      <c r="B39" s="26"/>
      <c r="C39" s="108" t="s">
        <v>162</v>
      </c>
      <c r="D39" s="114"/>
      <c r="E39" s="209" t="s">
        <v>163</v>
      </c>
      <c r="F39" s="210"/>
      <c r="G39" s="211"/>
      <c r="H39" s="13">
        <f>I40</f>
        <v>11511</v>
      </c>
      <c r="I39" s="14">
        <f>I40</f>
        <v>11511</v>
      </c>
      <c r="J39" s="13">
        <v>0</v>
      </c>
      <c r="K39" s="13">
        <f>L39+M39</f>
        <v>11511</v>
      </c>
      <c r="L39" s="13">
        <f>L40</f>
        <v>11511</v>
      </c>
      <c r="M39" s="13">
        <v>0</v>
      </c>
      <c r="N39" s="14">
        <f>K39/H39*100</f>
        <v>100</v>
      </c>
    </row>
    <row r="40" spans="1:14" ht="48.75" customHeight="1">
      <c r="A40" s="25"/>
      <c r="B40" s="26"/>
      <c r="C40" s="10"/>
      <c r="D40" s="10" t="s">
        <v>22</v>
      </c>
      <c r="E40" s="212" t="s">
        <v>67</v>
      </c>
      <c r="F40" s="213"/>
      <c r="G40" s="214"/>
      <c r="H40" s="13">
        <v>0</v>
      </c>
      <c r="I40" s="14">
        <v>11511</v>
      </c>
      <c r="J40" s="13">
        <v>0</v>
      </c>
      <c r="K40" s="13">
        <f>L40</f>
        <v>11511</v>
      </c>
      <c r="L40" s="13">
        <v>11511</v>
      </c>
      <c r="M40" s="13">
        <v>0</v>
      </c>
      <c r="N40" s="14">
        <f>K40/I40*100</f>
        <v>100</v>
      </c>
    </row>
    <row r="41" spans="1:14" ht="54" customHeight="1">
      <c r="A41" s="9" t="s">
        <v>61</v>
      </c>
      <c r="B41" s="17" t="s">
        <v>69</v>
      </c>
      <c r="C41" s="21"/>
      <c r="D41" s="21"/>
      <c r="E41" s="88" t="s">
        <v>181</v>
      </c>
      <c r="F41" s="89"/>
      <c r="G41" s="90"/>
      <c r="H41" s="11">
        <f>H44+H50+H63+H70+H42</f>
        <v>4852000</v>
      </c>
      <c r="I41" s="12">
        <f>H41</f>
        <v>4852000</v>
      </c>
      <c r="J41" s="11">
        <v>0</v>
      </c>
      <c r="K41" s="11">
        <f>L41</f>
        <v>2111534.63</v>
      </c>
      <c r="L41" s="11">
        <f>L44+L50+L63+L70+L42</f>
        <v>2111534.63</v>
      </c>
      <c r="M41" s="11">
        <v>0</v>
      </c>
      <c r="N41" s="12">
        <f>K41/H41*100</f>
        <v>43.518850577081615</v>
      </c>
    </row>
    <row r="42" spans="1:14" ht="30" customHeight="1">
      <c r="A42" s="133"/>
      <c r="B42" s="134"/>
      <c r="C42" s="137" t="s">
        <v>70</v>
      </c>
      <c r="D42" s="138"/>
      <c r="E42" s="215" t="s">
        <v>187</v>
      </c>
      <c r="F42" s="216"/>
      <c r="G42" s="217"/>
      <c r="H42" s="13">
        <v>0</v>
      </c>
      <c r="I42" s="14">
        <v>0</v>
      </c>
      <c r="J42" s="13">
        <v>0</v>
      </c>
      <c r="K42" s="13">
        <v>0</v>
      </c>
      <c r="L42" s="13">
        <f>L43</f>
        <v>114.86</v>
      </c>
      <c r="M42" s="13">
        <v>0</v>
      </c>
      <c r="N42" s="14">
        <v>0</v>
      </c>
    </row>
    <row r="43" spans="1:14" ht="39" customHeight="1">
      <c r="A43" s="133"/>
      <c r="B43" s="134"/>
      <c r="C43" s="27"/>
      <c r="D43" s="28" t="s">
        <v>71</v>
      </c>
      <c r="E43" s="218" t="s">
        <v>171</v>
      </c>
      <c r="F43" s="219"/>
      <c r="G43" s="220"/>
      <c r="H43" s="13">
        <v>0</v>
      </c>
      <c r="I43" s="14">
        <v>0</v>
      </c>
      <c r="J43" s="13">
        <v>0</v>
      </c>
      <c r="K43" s="13">
        <v>0</v>
      </c>
      <c r="L43" s="13">
        <v>114.86</v>
      </c>
      <c r="M43" s="13">
        <v>0</v>
      </c>
      <c r="N43" s="14">
        <v>0</v>
      </c>
    </row>
    <row r="44" spans="1:14" ht="54.75" customHeight="1">
      <c r="A44" s="133"/>
      <c r="B44" s="134"/>
      <c r="C44" s="125" t="s">
        <v>72</v>
      </c>
      <c r="D44" s="126"/>
      <c r="E44" s="79" t="s">
        <v>182</v>
      </c>
      <c r="F44" s="80"/>
      <c r="G44" s="81"/>
      <c r="H44" s="13">
        <f>I44</f>
        <v>1945000</v>
      </c>
      <c r="I44" s="14">
        <f>I45+I46+I47+I48+I49</f>
        <v>1945000</v>
      </c>
      <c r="J44" s="13">
        <v>0</v>
      </c>
      <c r="K44" s="13">
        <f>L44</f>
        <v>582049</v>
      </c>
      <c r="L44" s="13">
        <f>L45+L46+L47+L48+L49</f>
        <v>582049</v>
      </c>
      <c r="M44" s="13">
        <v>0</v>
      </c>
      <c r="N44" s="14">
        <f>K44/H44*100</f>
        <v>29.925398457583547</v>
      </c>
    </row>
    <row r="45" spans="1:14">
      <c r="A45" s="133"/>
      <c r="B45" s="134"/>
      <c r="C45" s="10"/>
      <c r="D45" s="10" t="s">
        <v>73</v>
      </c>
      <c r="E45" s="82" t="s">
        <v>74</v>
      </c>
      <c r="F45" s="83"/>
      <c r="G45" s="84"/>
      <c r="H45" s="13">
        <v>0</v>
      </c>
      <c r="I45" s="14">
        <v>1772000</v>
      </c>
      <c r="J45" s="13">
        <v>0</v>
      </c>
      <c r="K45" s="13">
        <v>0</v>
      </c>
      <c r="L45" s="13">
        <v>499609</v>
      </c>
      <c r="M45" s="13">
        <v>0</v>
      </c>
      <c r="N45" s="14">
        <f>L45/I45*100</f>
        <v>28.194638826185102</v>
      </c>
    </row>
    <row r="46" spans="1:14">
      <c r="A46" s="133"/>
      <c r="B46" s="134"/>
      <c r="C46" s="10"/>
      <c r="D46" s="10" t="s">
        <v>75</v>
      </c>
      <c r="E46" s="82" t="s">
        <v>76</v>
      </c>
      <c r="F46" s="83"/>
      <c r="G46" s="84"/>
      <c r="H46" s="13">
        <v>0</v>
      </c>
      <c r="I46" s="14">
        <v>136500</v>
      </c>
      <c r="J46" s="13">
        <v>0</v>
      </c>
      <c r="K46" s="13">
        <v>0</v>
      </c>
      <c r="L46" s="13">
        <v>66142</v>
      </c>
      <c r="M46" s="13">
        <v>0</v>
      </c>
      <c r="N46" s="14">
        <f t="shared" ref="N46:N49" si="1">L46/I46*100</f>
        <v>48.455677655677654</v>
      </c>
    </row>
    <row r="47" spans="1:14">
      <c r="A47" s="133"/>
      <c r="B47" s="134"/>
      <c r="C47" s="10"/>
      <c r="D47" s="10" t="s">
        <v>77</v>
      </c>
      <c r="E47" s="82" t="s">
        <v>78</v>
      </c>
      <c r="F47" s="83"/>
      <c r="G47" s="84"/>
      <c r="H47" s="13">
        <v>0</v>
      </c>
      <c r="I47" s="14">
        <v>21000</v>
      </c>
      <c r="J47" s="13">
        <v>0</v>
      </c>
      <c r="K47" s="13">
        <v>0</v>
      </c>
      <c r="L47" s="13">
        <v>10178</v>
      </c>
      <c r="M47" s="13">
        <v>0</v>
      </c>
      <c r="N47" s="14">
        <f t="shared" si="1"/>
        <v>48.466666666666669</v>
      </c>
    </row>
    <row r="48" spans="1:14" ht="14.25" customHeight="1">
      <c r="A48" s="133"/>
      <c r="B48" s="134"/>
      <c r="C48" s="10"/>
      <c r="D48" s="10" t="s">
        <v>79</v>
      </c>
      <c r="E48" s="82" t="s">
        <v>80</v>
      </c>
      <c r="F48" s="83"/>
      <c r="G48" s="84"/>
      <c r="H48" s="13">
        <v>0</v>
      </c>
      <c r="I48" s="14">
        <v>15300</v>
      </c>
      <c r="J48" s="13">
        <v>0</v>
      </c>
      <c r="K48" s="13">
        <v>0</v>
      </c>
      <c r="L48" s="13">
        <v>5995</v>
      </c>
      <c r="M48" s="13">
        <v>0</v>
      </c>
      <c r="N48" s="14">
        <f t="shared" si="1"/>
        <v>39.183006535947712</v>
      </c>
    </row>
    <row r="49" spans="1:14" ht="31.5" customHeight="1">
      <c r="A49" s="133"/>
      <c r="B49" s="134"/>
      <c r="C49" s="10"/>
      <c r="D49" s="10" t="s">
        <v>84</v>
      </c>
      <c r="E49" s="82" t="s">
        <v>178</v>
      </c>
      <c r="F49" s="83"/>
      <c r="G49" s="84"/>
      <c r="H49" s="13">
        <v>0</v>
      </c>
      <c r="I49" s="14">
        <v>200</v>
      </c>
      <c r="J49" s="13">
        <v>0</v>
      </c>
      <c r="K49" s="13">
        <v>0</v>
      </c>
      <c r="L49" s="13">
        <v>125</v>
      </c>
      <c r="M49" s="13">
        <v>0</v>
      </c>
      <c r="N49" s="14">
        <f t="shared" si="1"/>
        <v>62.5</v>
      </c>
    </row>
    <row r="50" spans="1:14" ht="47.25" customHeight="1">
      <c r="A50" s="133"/>
      <c r="B50" s="134"/>
      <c r="C50" s="125" t="s">
        <v>85</v>
      </c>
      <c r="D50" s="126"/>
      <c r="E50" s="79" t="s">
        <v>183</v>
      </c>
      <c r="F50" s="80"/>
      <c r="G50" s="81"/>
      <c r="H50" s="13">
        <f>I50</f>
        <v>1305000</v>
      </c>
      <c r="I50" s="14">
        <f>I51+I52+I53+I54+I55+I56+I57+I58+I60+I61+I62+I59</f>
        <v>1305000</v>
      </c>
      <c r="J50" s="13">
        <v>0</v>
      </c>
      <c r="K50" s="13">
        <f>L50</f>
        <v>736218.44</v>
      </c>
      <c r="L50" s="13">
        <f>L51+L52+L53+L54+L55+L58+L59+L60+L61+L62+L57</f>
        <v>736218.44</v>
      </c>
      <c r="M50" s="13">
        <v>0</v>
      </c>
      <c r="N50" s="14">
        <f>K50/H50*100</f>
        <v>56.415206130268189</v>
      </c>
    </row>
    <row r="51" spans="1:14">
      <c r="A51" s="133"/>
      <c r="B51" s="134"/>
      <c r="C51" s="10"/>
      <c r="D51" s="10" t="s">
        <v>73</v>
      </c>
      <c r="E51" s="82" t="s">
        <v>74</v>
      </c>
      <c r="F51" s="83"/>
      <c r="G51" s="84"/>
      <c r="H51" s="13">
        <v>0</v>
      </c>
      <c r="I51" s="14">
        <v>325000</v>
      </c>
      <c r="J51" s="13">
        <v>0</v>
      </c>
      <c r="K51" s="13">
        <v>0</v>
      </c>
      <c r="L51" s="13">
        <v>182639.98</v>
      </c>
      <c r="M51" s="13">
        <v>0</v>
      </c>
      <c r="N51" s="14">
        <f>L51/I51*100</f>
        <v>56.19691692307692</v>
      </c>
    </row>
    <row r="52" spans="1:14">
      <c r="A52" s="133"/>
      <c r="B52" s="134"/>
      <c r="C52" s="10"/>
      <c r="D52" s="10" t="s">
        <v>75</v>
      </c>
      <c r="E52" s="82" t="s">
        <v>76</v>
      </c>
      <c r="F52" s="83"/>
      <c r="G52" s="84"/>
      <c r="H52" s="13">
        <v>0</v>
      </c>
      <c r="I52" s="14">
        <v>831000</v>
      </c>
      <c r="J52" s="13">
        <v>0</v>
      </c>
      <c r="K52" s="13">
        <v>0</v>
      </c>
      <c r="L52" s="13">
        <v>481201.96</v>
      </c>
      <c r="M52" s="13">
        <v>0</v>
      </c>
      <c r="N52" s="14">
        <f t="shared" ref="N52:N62" si="2">L52/I52*100</f>
        <v>57.90637304452467</v>
      </c>
    </row>
    <row r="53" spans="1:14">
      <c r="A53" s="133"/>
      <c r="B53" s="134"/>
      <c r="C53" s="10"/>
      <c r="D53" s="10" t="s">
        <v>77</v>
      </c>
      <c r="E53" s="82" t="s">
        <v>78</v>
      </c>
      <c r="F53" s="83"/>
      <c r="G53" s="84"/>
      <c r="H53" s="13">
        <v>0</v>
      </c>
      <c r="I53" s="14">
        <v>1000</v>
      </c>
      <c r="J53" s="13">
        <v>0</v>
      </c>
      <c r="K53" s="13">
        <v>0</v>
      </c>
      <c r="L53" s="13">
        <v>513.32000000000005</v>
      </c>
      <c r="M53" s="13">
        <v>0</v>
      </c>
      <c r="N53" s="14">
        <f t="shared" si="2"/>
        <v>51.332000000000001</v>
      </c>
    </row>
    <row r="54" spans="1:14" ht="14.25" customHeight="1">
      <c r="A54" s="133"/>
      <c r="B54" s="134"/>
      <c r="C54" s="10"/>
      <c r="D54" s="10" t="s">
        <v>79</v>
      </c>
      <c r="E54" s="82" t="s">
        <v>80</v>
      </c>
      <c r="F54" s="83"/>
      <c r="G54" s="84"/>
      <c r="H54" s="13">
        <v>0</v>
      </c>
      <c r="I54" s="14">
        <v>64000</v>
      </c>
      <c r="J54" s="13">
        <v>0</v>
      </c>
      <c r="K54" s="13">
        <v>0</v>
      </c>
      <c r="L54" s="13">
        <v>35140.400000000001</v>
      </c>
      <c r="M54" s="13">
        <v>0</v>
      </c>
      <c r="N54" s="14">
        <f t="shared" si="2"/>
        <v>54.906874999999999</v>
      </c>
    </row>
    <row r="55" spans="1:14">
      <c r="A55" s="133"/>
      <c r="B55" s="134"/>
      <c r="C55" s="10"/>
      <c r="D55" s="10" t="s">
        <v>86</v>
      </c>
      <c r="E55" s="82" t="s">
        <v>87</v>
      </c>
      <c r="F55" s="83"/>
      <c r="G55" s="84"/>
      <c r="H55" s="13">
        <v>0</v>
      </c>
      <c r="I55" s="14">
        <v>6000</v>
      </c>
      <c r="J55" s="13">
        <v>0</v>
      </c>
      <c r="K55" s="13">
        <v>0</v>
      </c>
      <c r="L55" s="13">
        <v>511</v>
      </c>
      <c r="M55" s="13">
        <v>0</v>
      </c>
      <c r="N55" s="14">
        <f t="shared" si="2"/>
        <v>8.5166666666666675</v>
      </c>
    </row>
    <row r="56" spans="1:14">
      <c r="A56" s="133"/>
      <c r="B56" s="134"/>
      <c r="C56" s="10"/>
      <c r="D56" s="10" t="s">
        <v>88</v>
      </c>
      <c r="E56" s="82" t="s">
        <v>89</v>
      </c>
      <c r="F56" s="83"/>
      <c r="G56" s="84"/>
      <c r="H56" s="13">
        <v>0</v>
      </c>
      <c r="I56" s="14">
        <v>1000</v>
      </c>
      <c r="J56" s="13">
        <v>0</v>
      </c>
      <c r="K56" s="13">
        <v>0</v>
      </c>
      <c r="L56" s="13">
        <v>0</v>
      </c>
      <c r="M56" s="13">
        <v>0</v>
      </c>
      <c r="N56" s="14">
        <f t="shared" si="2"/>
        <v>0</v>
      </c>
    </row>
    <row r="57" spans="1:14">
      <c r="A57" s="133"/>
      <c r="B57" s="134"/>
      <c r="C57" s="29"/>
      <c r="D57" s="29" t="s">
        <v>90</v>
      </c>
      <c r="E57" s="82" t="s">
        <v>91</v>
      </c>
      <c r="F57" s="83"/>
      <c r="G57" s="84"/>
      <c r="H57" s="66">
        <v>0</v>
      </c>
      <c r="I57" s="67">
        <v>1000</v>
      </c>
      <c r="J57" s="66">
        <v>0</v>
      </c>
      <c r="K57" s="66">
        <v>0</v>
      </c>
      <c r="L57" s="66">
        <v>100</v>
      </c>
      <c r="M57" s="66">
        <v>0</v>
      </c>
      <c r="N57" s="14">
        <f t="shared" si="2"/>
        <v>10</v>
      </c>
    </row>
    <row r="58" spans="1:14" ht="32.25" customHeight="1">
      <c r="A58" s="133"/>
      <c r="B58" s="134"/>
      <c r="C58" s="10"/>
      <c r="D58" s="10" t="s">
        <v>81</v>
      </c>
      <c r="E58" s="82" t="s">
        <v>92</v>
      </c>
      <c r="F58" s="83"/>
      <c r="G58" s="84"/>
      <c r="H58" s="13">
        <v>0</v>
      </c>
      <c r="I58" s="14">
        <v>5000</v>
      </c>
      <c r="J58" s="13">
        <v>0</v>
      </c>
      <c r="K58" s="13">
        <v>0</v>
      </c>
      <c r="L58" s="13">
        <v>0</v>
      </c>
      <c r="M58" s="13">
        <v>0</v>
      </c>
      <c r="N58" s="14">
        <f t="shared" si="2"/>
        <v>0</v>
      </c>
    </row>
    <row r="59" spans="1:14" ht="14.25" customHeight="1">
      <c r="A59" s="133"/>
      <c r="B59" s="134"/>
      <c r="C59" s="10"/>
      <c r="D59" s="10" t="s">
        <v>82</v>
      </c>
      <c r="E59" s="82" t="s">
        <v>83</v>
      </c>
      <c r="F59" s="83"/>
      <c r="G59" s="84"/>
      <c r="H59" s="13">
        <v>0</v>
      </c>
      <c r="I59" s="14">
        <v>65000</v>
      </c>
      <c r="J59" s="13">
        <v>0</v>
      </c>
      <c r="K59" s="13">
        <v>0</v>
      </c>
      <c r="L59" s="13">
        <v>32093.25</v>
      </c>
      <c r="M59" s="13">
        <v>0</v>
      </c>
      <c r="N59" s="14">
        <f t="shared" si="2"/>
        <v>49.37423076923077</v>
      </c>
    </row>
    <row r="60" spans="1:14" ht="24.75" customHeight="1">
      <c r="A60" s="133"/>
      <c r="B60" s="134"/>
      <c r="C60" s="10"/>
      <c r="D60" s="10" t="s">
        <v>37</v>
      </c>
      <c r="E60" s="82" t="s">
        <v>179</v>
      </c>
      <c r="F60" s="83"/>
      <c r="G60" s="84"/>
      <c r="H60" s="13">
        <v>0</v>
      </c>
      <c r="I60" s="14">
        <v>3000</v>
      </c>
      <c r="J60" s="13">
        <v>0</v>
      </c>
      <c r="K60" s="13">
        <v>0</v>
      </c>
      <c r="L60" s="13">
        <v>1537.2</v>
      </c>
      <c r="M60" s="13">
        <v>0</v>
      </c>
      <c r="N60" s="14">
        <f t="shared" si="2"/>
        <v>51.239999999999995</v>
      </c>
    </row>
    <row r="61" spans="1:14">
      <c r="A61" s="133"/>
      <c r="B61" s="134"/>
      <c r="C61" s="10"/>
      <c r="D61" s="10" t="s">
        <v>93</v>
      </c>
      <c r="E61" s="82" t="s">
        <v>94</v>
      </c>
      <c r="F61" s="83"/>
      <c r="G61" s="84"/>
      <c r="H61" s="13">
        <v>0</v>
      </c>
      <c r="I61" s="14">
        <v>0</v>
      </c>
      <c r="J61" s="13">
        <v>0</v>
      </c>
      <c r="K61" s="13">
        <v>0</v>
      </c>
      <c r="L61" s="13">
        <v>0</v>
      </c>
      <c r="M61" s="13">
        <v>0</v>
      </c>
      <c r="N61" s="14">
        <v>0</v>
      </c>
    </row>
    <row r="62" spans="1:14" ht="24" customHeight="1">
      <c r="A62" s="133"/>
      <c r="B62" s="134"/>
      <c r="C62" s="10"/>
      <c r="D62" s="10" t="s">
        <v>84</v>
      </c>
      <c r="E62" s="82" t="s">
        <v>180</v>
      </c>
      <c r="F62" s="83"/>
      <c r="G62" s="84"/>
      <c r="H62" s="13">
        <v>0</v>
      </c>
      <c r="I62" s="14">
        <v>3000</v>
      </c>
      <c r="J62" s="13">
        <v>0</v>
      </c>
      <c r="K62" s="13">
        <v>0</v>
      </c>
      <c r="L62" s="13">
        <v>2481.33</v>
      </c>
      <c r="M62" s="13">
        <v>0</v>
      </c>
      <c r="N62" s="14">
        <f t="shared" si="2"/>
        <v>82.710999999999999</v>
      </c>
    </row>
    <row r="63" spans="1:14">
      <c r="A63" s="133"/>
      <c r="B63" s="134"/>
      <c r="C63" s="125" t="s">
        <v>95</v>
      </c>
      <c r="D63" s="126"/>
      <c r="E63" s="79" t="s">
        <v>96</v>
      </c>
      <c r="F63" s="80"/>
      <c r="G63" s="81"/>
      <c r="H63" s="13">
        <f>I63</f>
        <v>87000</v>
      </c>
      <c r="I63" s="14">
        <f>I64+I65+I66+I67+I68+I69</f>
        <v>87000</v>
      </c>
      <c r="J63" s="13">
        <v>0</v>
      </c>
      <c r="K63" s="13">
        <f>L63</f>
        <v>82143.27</v>
      </c>
      <c r="L63" s="13">
        <f>L64+L65+L66+L67+L69+L68</f>
        <v>82143.27</v>
      </c>
      <c r="M63" s="13">
        <v>0</v>
      </c>
      <c r="N63" s="14">
        <f>K63/H63*100</f>
        <v>94.417551724137937</v>
      </c>
    </row>
    <row r="64" spans="1:14">
      <c r="A64" s="133"/>
      <c r="B64" s="134"/>
      <c r="C64" s="10"/>
      <c r="D64" s="10" t="s">
        <v>88</v>
      </c>
      <c r="E64" s="82" t="s">
        <v>89</v>
      </c>
      <c r="F64" s="83"/>
      <c r="G64" s="84"/>
      <c r="H64" s="13">
        <v>0</v>
      </c>
      <c r="I64" s="14">
        <v>8000</v>
      </c>
      <c r="J64" s="13">
        <v>0</v>
      </c>
      <c r="K64" s="13">
        <v>0</v>
      </c>
      <c r="L64" s="13">
        <v>4092.5</v>
      </c>
      <c r="M64" s="13">
        <v>0</v>
      </c>
      <c r="N64" s="14">
        <f>L64/I64*100</f>
        <v>51.15625</v>
      </c>
    </row>
    <row r="65" spans="1:14" ht="15" customHeight="1">
      <c r="A65" s="133"/>
      <c r="B65" s="134"/>
      <c r="C65" s="10"/>
      <c r="D65" s="10" t="s">
        <v>97</v>
      </c>
      <c r="E65" s="82" t="s">
        <v>98</v>
      </c>
      <c r="F65" s="83"/>
      <c r="G65" s="84"/>
      <c r="H65" s="13">
        <v>0</v>
      </c>
      <c r="I65" s="14">
        <v>4000</v>
      </c>
      <c r="J65" s="13">
        <v>0</v>
      </c>
      <c r="K65" s="13">
        <v>0</v>
      </c>
      <c r="L65" s="13">
        <v>0</v>
      </c>
      <c r="M65" s="13">
        <v>0</v>
      </c>
      <c r="N65" s="14">
        <f t="shared" ref="N65:N69" si="3">L65/I65*100</f>
        <v>0</v>
      </c>
    </row>
    <row r="66" spans="1:14" ht="21.75" customHeight="1">
      <c r="A66" s="133"/>
      <c r="B66" s="134"/>
      <c r="C66" s="10"/>
      <c r="D66" s="10" t="s">
        <v>99</v>
      </c>
      <c r="E66" s="82" t="s">
        <v>100</v>
      </c>
      <c r="F66" s="83"/>
      <c r="G66" s="84"/>
      <c r="H66" s="13">
        <v>0</v>
      </c>
      <c r="I66" s="14">
        <v>29000</v>
      </c>
      <c r="J66" s="13">
        <v>0</v>
      </c>
      <c r="K66" s="13">
        <v>0</v>
      </c>
      <c r="L66" s="13">
        <v>33509.129999999997</v>
      </c>
      <c r="M66" s="13">
        <v>0</v>
      </c>
      <c r="N66" s="14">
        <f t="shared" si="3"/>
        <v>115.54872413793103</v>
      </c>
    </row>
    <row r="67" spans="1:14" ht="22.5" customHeight="1">
      <c r="A67" s="133"/>
      <c r="B67" s="134"/>
      <c r="C67" s="10"/>
      <c r="D67" s="10" t="s">
        <v>81</v>
      </c>
      <c r="E67" s="82" t="s">
        <v>101</v>
      </c>
      <c r="F67" s="83"/>
      <c r="G67" s="84"/>
      <c r="H67" s="13">
        <v>0</v>
      </c>
      <c r="I67" s="14">
        <v>45000</v>
      </c>
      <c r="J67" s="13">
        <v>0</v>
      </c>
      <c r="K67" s="13">
        <v>0</v>
      </c>
      <c r="L67" s="13">
        <v>44321.37</v>
      </c>
      <c r="M67" s="13">
        <v>0</v>
      </c>
      <c r="N67" s="14">
        <f t="shared" si="3"/>
        <v>98.491933333333336</v>
      </c>
    </row>
    <row r="68" spans="1:14">
      <c r="A68" s="133"/>
      <c r="B68" s="134"/>
      <c r="C68" s="10"/>
      <c r="D68" s="10" t="s">
        <v>93</v>
      </c>
      <c r="E68" s="82" t="s">
        <v>94</v>
      </c>
      <c r="F68" s="83"/>
      <c r="G68" s="84"/>
      <c r="H68" s="13">
        <v>0</v>
      </c>
      <c r="I68" s="14">
        <v>0</v>
      </c>
      <c r="J68" s="13">
        <v>0</v>
      </c>
      <c r="K68" s="13">
        <v>0</v>
      </c>
      <c r="L68" s="13">
        <v>200</v>
      </c>
      <c r="M68" s="13">
        <v>0</v>
      </c>
      <c r="N68" s="14">
        <v>0</v>
      </c>
    </row>
    <row r="69" spans="1:14" ht="21" customHeight="1">
      <c r="A69" s="133"/>
      <c r="B69" s="134"/>
      <c r="C69" s="30"/>
      <c r="D69" s="10" t="s">
        <v>84</v>
      </c>
      <c r="E69" s="85" t="s">
        <v>178</v>
      </c>
      <c r="F69" s="86"/>
      <c r="G69" s="87"/>
      <c r="H69" s="13">
        <v>0</v>
      </c>
      <c r="I69" s="14">
        <v>1000</v>
      </c>
      <c r="J69" s="13">
        <v>0</v>
      </c>
      <c r="K69" s="13">
        <v>0</v>
      </c>
      <c r="L69" s="13">
        <v>20.27</v>
      </c>
      <c r="M69" s="13">
        <v>0</v>
      </c>
      <c r="N69" s="14">
        <f t="shared" si="3"/>
        <v>2.0270000000000001</v>
      </c>
    </row>
    <row r="70" spans="1:14" ht="27" customHeight="1">
      <c r="A70" s="133"/>
      <c r="B70" s="134"/>
      <c r="C70" s="125" t="s">
        <v>102</v>
      </c>
      <c r="D70" s="126"/>
      <c r="E70" s="79" t="s">
        <v>103</v>
      </c>
      <c r="F70" s="80"/>
      <c r="G70" s="81"/>
      <c r="H70" s="13">
        <f>I70</f>
        <v>1515000</v>
      </c>
      <c r="I70" s="14">
        <f>I71+I72</f>
        <v>1515000</v>
      </c>
      <c r="J70" s="13">
        <v>0</v>
      </c>
      <c r="K70" s="13">
        <f>L70</f>
        <v>711009.06</v>
      </c>
      <c r="L70" s="13">
        <f>L71+L72</f>
        <v>711009.06</v>
      </c>
      <c r="M70" s="13">
        <v>0</v>
      </c>
      <c r="N70" s="14">
        <f>K70/H70*100</f>
        <v>46.93129108910891</v>
      </c>
    </row>
    <row r="71" spans="1:14">
      <c r="A71" s="133"/>
      <c r="B71" s="134"/>
      <c r="C71" s="10"/>
      <c r="D71" s="10" t="s">
        <v>104</v>
      </c>
      <c r="E71" s="82" t="s">
        <v>105</v>
      </c>
      <c r="F71" s="80"/>
      <c r="G71" s="81"/>
      <c r="H71" s="13">
        <v>0</v>
      </c>
      <c r="I71" s="14">
        <v>1506676</v>
      </c>
      <c r="J71" s="13">
        <v>0</v>
      </c>
      <c r="K71" s="13">
        <v>0</v>
      </c>
      <c r="L71" s="13">
        <v>704955</v>
      </c>
      <c r="M71" s="13">
        <v>0</v>
      </c>
      <c r="N71" s="14">
        <f>L71/I71*100</f>
        <v>46.78875883069751</v>
      </c>
    </row>
    <row r="72" spans="1:14">
      <c r="A72" s="135"/>
      <c r="B72" s="136"/>
      <c r="C72" s="10"/>
      <c r="D72" s="10" t="s">
        <v>106</v>
      </c>
      <c r="E72" s="82" t="s">
        <v>107</v>
      </c>
      <c r="F72" s="83"/>
      <c r="G72" s="84"/>
      <c r="H72" s="13">
        <v>0</v>
      </c>
      <c r="I72" s="14">
        <v>8324</v>
      </c>
      <c r="J72" s="13">
        <v>0</v>
      </c>
      <c r="K72" s="13">
        <v>0</v>
      </c>
      <c r="L72" s="13">
        <v>6054.06</v>
      </c>
      <c r="M72" s="13">
        <v>0</v>
      </c>
      <c r="N72" s="14">
        <f>L72/I72*100</f>
        <v>72.730177799135035</v>
      </c>
    </row>
    <row r="73" spans="1:14">
      <c r="A73" s="21" t="s">
        <v>168</v>
      </c>
      <c r="B73" s="23" t="s">
        <v>109</v>
      </c>
      <c r="C73" s="10"/>
      <c r="D73" s="10"/>
      <c r="E73" s="88" t="s">
        <v>110</v>
      </c>
      <c r="F73" s="89"/>
      <c r="G73" s="90"/>
      <c r="H73" s="11">
        <f>I73+J73</f>
        <v>4204973</v>
      </c>
      <c r="I73" s="16">
        <f>I74+I76+I78+I80</f>
        <v>4204973</v>
      </c>
      <c r="J73" s="15">
        <f>J74+J76+J78+J80</f>
        <v>0</v>
      </c>
      <c r="K73" s="11">
        <f>L73+M73</f>
        <v>2438732.09</v>
      </c>
      <c r="L73" s="15">
        <f>L74+L76+L78+L80</f>
        <v>2438732.09</v>
      </c>
      <c r="M73" s="15">
        <f>M74+M76+M78+M80</f>
        <v>0</v>
      </c>
      <c r="N73" s="12">
        <f>K73/H73*100</f>
        <v>57.996379287096488</v>
      </c>
    </row>
    <row r="74" spans="1:14" ht="30.75" customHeight="1">
      <c r="A74" s="123"/>
      <c r="B74" s="124"/>
      <c r="C74" s="125" t="s">
        <v>111</v>
      </c>
      <c r="D74" s="126"/>
      <c r="E74" s="79" t="s">
        <v>112</v>
      </c>
      <c r="F74" s="80"/>
      <c r="G74" s="81"/>
      <c r="H74" s="13">
        <f>I74</f>
        <v>2807000</v>
      </c>
      <c r="I74" s="14">
        <f>I75</f>
        <v>2807000</v>
      </c>
      <c r="J74" s="13">
        <v>0</v>
      </c>
      <c r="K74" s="13">
        <f>L74</f>
        <v>1727384</v>
      </c>
      <c r="L74" s="13">
        <f>L75</f>
        <v>1727384</v>
      </c>
      <c r="M74" s="13">
        <v>0</v>
      </c>
      <c r="N74" s="14">
        <f>K74/H74*100</f>
        <v>61.538439615247597</v>
      </c>
    </row>
    <row r="75" spans="1:14">
      <c r="A75" s="110"/>
      <c r="B75" s="111"/>
      <c r="C75" s="10"/>
      <c r="D75" s="10" t="s">
        <v>113</v>
      </c>
      <c r="E75" s="82" t="s">
        <v>114</v>
      </c>
      <c r="F75" s="83"/>
      <c r="G75" s="84"/>
      <c r="H75" s="13">
        <v>0</v>
      </c>
      <c r="I75" s="14">
        <v>2807000</v>
      </c>
      <c r="J75" s="13">
        <v>0</v>
      </c>
      <c r="K75" s="13">
        <v>0</v>
      </c>
      <c r="L75" s="13">
        <v>1727384</v>
      </c>
      <c r="M75" s="13">
        <v>0</v>
      </c>
      <c r="N75" s="14">
        <f>L75/I75*100</f>
        <v>61.538439615247597</v>
      </c>
    </row>
    <row r="76" spans="1:14" ht="22.5" customHeight="1">
      <c r="A76" s="110"/>
      <c r="B76" s="111"/>
      <c r="C76" s="125" t="s">
        <v>115</v>
      </c>
      <c r="D76" s="126"/>
      <c r="E76" s="79" t="s">
        <v>116</v>
      </c>
      <c r="F76" s="80"/>
      <c r="G76" s="81"/>
      <c r="H76" s="13">
        <f>I76</f>
        <v>1329823</v>
      </c>
      <c r="I76" s="14">
        <f>I77</f>
        <v>1329823</v>
      </c>
      <c r="J76" s="13">
        <v>0</v>
      </c>
      <c r="K76" s="13">
        <f>L76</f>
        <v>664914</v>
      </c>
      <c r="L76" s="13">
        <f>L77</f>
        <v>664914</v>
      </c>
      <c r="M76" s="13">
        <v>0</v>
      </c>
      <c r="N76" s="14">
        <f>K76/H76*100</f>
        <v>50.000187994943687</v>
      </c>
    </row>
    <row r="77" spans="1:14">
      <c r="A77" s="110"/>
      <c r="B77" s="111"/>
      <c r="C77" s="10"/>
      <c r="D77" s="10" t="s">
        <v>113</v>
      </c>
      <c r="E77" s="82" t="s">
        <v>114</v>
      </c>
      <c r="F77" s="83"/>
      <c r="G77" s="84"/>
      <c r="H77" s="13">
        <v>0</v>
      </c>
      <c r="I77" s="14">
        <v>1329823</v>
      </c>
      <c r="J77" s="13">
        <v>0</v>
      </c>
      <c r="K77" s="13">
        <v>0</v>
      </c>
      <c r="L77" s="13">
        <v>664914</v>
      </c>
      <c r="M77" s="13">
        <v>0</v>
      </c>
      <c r="N77" s="14">
        <f>L77/I77*100</f>
        <v>50.000187994943687</v>
      </c>
    </row>
    <row r="78" spans="1:14" ht="14.25" customHeight="1">
      <c r="A78" s="110"/>
      <c r="B78" s="111"/>
      <c r="C78" s="121" t="s">
        <v>117</v>
      </c>
      <c r="D78" s="122"/>
      <c r="E78" s="130" t="s">
        <v>118</v>
      </c>
      <c r="F78" s="131"/>
      <c r="G78" s="132"/>
      <c r="H78" s="14">
        <f>I78</f>
        <v>15000</v>
      </c>
      <c r="I78" s="14">
        <f>I79</f>
        <v>15000</v>
      </c>
      <c r="J78" s="14">
        <f>J79</f>
        <v>0</v>
      </c>
      <c r="K78" s="14">
        <f>L78</f>
        <v>1184.6099999999999</v>
      </c>
      <c r="L78" s="14">
        <f>L79</f>
        <v>1184.6099999999999</v>
      </c>
      <c r="M78" s="14">
        <f>M79</f>
        <v>0</v>
      </c>
      <c r="N78" s="14">
        <f t="shared" ref="N78:N79" si="4">L78/I78*100</f>
        <v>7.8973999999999993</v>
      </c>
    </row>
    <row r="79" spans="1:14" ht="14.25" customHeight="1">
      <c r="A79" s="110"/>
      <c r="B79" s="111"/>
      <c r="C79" s="20"/>
      <c r="D79" s="20" t="s">
        <v>27</v>
      </c>
      <c r="E79" s="85" t="s">
        <v>28</v>
      </c>
      <c r="F79" s="86"/>
      <c r="G79" s="87"/>
      <c r="H79" s="14">
        <v>0</v>
      </c>
      <c r="I79" s="14">
        <v>15000</v>
      </c>
      <c r="J79" s="14">
        <v>0</v>
      </c>
      <c r="K79" s="14">
        <v>0</v>
      </c>
      <c r="L79" s="14">
        <v>1184.6099999999999</v>
      </c>
      <c r="M79" s="14">
        <v>0</v>
      </c>
      <c r="N79" s="14">
        <f t="shared" si="4"/>
        <v>7.8973999999999993</v>
      </c>
    </row>
    <row r="80" spans="1:14" ht="36.75" customHeight="1">
      <c r="A80" s="110"/>
      <c r="B80" s="111"/>
      <c r="C80" s="121" t="s">
        <v>119</v>
      </c>
      <c r="D80" s="122"/>
      <c r="E80" s="130" t="s">
        <v>120</v>
      </c>
      <c r="F80" s="131"/>
      <c r="G80" s="132"/>
      <c r="H80" s="14">
        <f>I80+J80</f>
        <v>53150</v>
      </c>
      <c r="I80" s="14">
        <f>I81</f>
        <v>53150</v>
      </c>
      <c r="J80" s="14">
        <f>J81</f>
        <v>0</v>
      </c>
      <c r="K80" s="14">
        <f>L80+M80</f>
        <v>45249.48</v>
      </c>
      <c r="L80" s="14">
        <f>L81</f>
        <v>45249.48</v>
      </c>
      <c r="M80" s="14">
        <f>M81</f>
        <v>0</v>
      </c>
      <c r="N80" s="14">
        <f>K80/H80*100</f>
        <v>85.135428033866418</v>
      </c>
    </row>
    <row r="81" spans="1:14" ht="63.75" customHeight="1">
      <c r="A81" s="110"/>
      <c r="B81" s="111"/>
      <c r="C81" s="20"/>
      <c r="D81" s="20" t="s">
        <v>60</v>
      </c>
      <c r="E81" s="127" t="s">
        <v>30</v>
      </c>
      <c r="F81" s="128"/>
      <c r="G81" s="129"/>
      <c r="H81" s="14">
        <v>0</v>
      </c>
      <c r="I81" s="14">
        <v>53150</v>
      </c>
      <c r="J81" s="14">
        <v>0</v>
      </c>
      <c r="K81" s="14">
        <v>0</v>
      </c>
      <c r="L81" s="14">
        <v>45249.48</v>
      </c>
      <c r="M81" s="14">
        <v>0</v>
      </c>
      <c r="N81" s="14">
        <f>L81/I81*100</f>
        <v>85.135428033866418</v>
      </c>
    </row>
    <row r="82" spans="1:14" ht="22.5" customHeight="1">
      <c r="A82" s="9" t="s">
        <v>68</v>
      </c>
      <c r="B82" s="9" t="s">
        <v>122</v>
      </c>
      <c r="C82" s="10"/>
      <c r="D82" s="10"/>
      <c r="E82" s="88" t="s">
        <v>123</v>
      </c>
      <c r="F82" s="89"/>
      <c r="G82" s="90"/>
      <c r="H82" s="11">
        <f>H83+H85+H88</f>
        <v>55314</v>
      </c>
      <c r="I82" s="16">
        <f>I85+I88</f>
        <v>55314</v>
      </c>
      <c r="J82" s="15">
        <v>0</v>
      </c>
      <c r="K82" s="11">
        <f>K85+K83+K88</f>
        <v>29095.37</v>
      </c>
      <c r="L82" s="15">
        <f>L85+L83+L88</f>
        <v>29095.37</v>
      </c>
      <c r="M82" s="15">
        <v>0</v>
      </c>
      <c r="N82" s="12">
        <f>K82/H82*100</f>
        <v>52.600372419279019</v>
      </c>
    </row>
    <row r="83" spans="1:14" ht="15" customHeight="1">
      <c r="A83" s="110"/>
      <c r="B83" s="111"/>
      <c r="C83" s="112" t="s">
        <v>124</v>
      </c>
      <c r="D83" s="109"/>
      <c r="E83" s="82" t="s">
        <v>126</v>
      </c>
      <c r="F83" s="83"/>
      <c r="G83" s="84"/>
      <c r="H83" s="13">
        <v>0</v>
      </c>
      <c r="I83" s="14">
        <v>0</v>
      </c>
      <c r="J83" s="13">
        <v>0</v>
      </c>
      <c r="K83" s="13">
        <f>L83</f>
        <v>772.47</v>
      </c>
      <c r="L83" s="13">
        <f>L84</f>
        <v>772.47</v>
      </c>
      <c r="M83" s="13">
        <v>0</v>
      </c>
      <c r="N83" s="14">
        <v>0</v>
      </c>
    </row>
    <row r="84" spans="1:14" ht="57" customHeight="1">
      <c r="A84" s="110"/>
      <c r="B84" s="111"/>
      <c r="C84" s="31"/>
      <c r="D84" s="32" t="s">
        <v>20</v>
      </c>
      <c r="E84" s="82" t="s">
        <v>127</v>
      </c>
      <c r="F84" s="83"/>
      <c r="G84" s="84"/>
      <c r="H84" s="13">
        <v>0</v>
      </c>
      <c r="I84" s="14">
        <v>0</v>
      </c>
      <c r="J84" s="13">
        <v>0</v>
      </c>
      <c r="K84" s="13">
        <v>0</v>
      </c>
      <c r="L84" s="13">
        <v>772.47</v>
      </c>
      <c r="M84" s="13">
        <v>0</v>
      </c>
      <c r="N84" s="14">
        <v>0</v>
      </c>
    </row>
    <row r="85" spans="1:14" ht="15" customHeight="1">
      <c r="A85" s="110"/>
      <c r="B85" s="111"/>
      <c r="C85" s="108" t="s">
        <v>128</v>
      </c>
      <c r="D85" s="109"/>
      <c r="E85" s="69" t="s">
        <v>129</v>
      </c>
      <c r="F85" s="70"/>
      <c r="G85" s="71"/>
      <c r="H85" s="13">
        <f>I85</f>
        <v>55314</v>
      </c>
      <c r="I85" s="14">
        <f>I86+I87</f>
        <v>55314</v>
      </c>
      <c r="J85" s="13">
        <v>0</v>
      </c>
      <c r="K85" s="13">
        <f>L85</f>
        <v>27939.8</v>
      </c>
      <c r="L85" s="13">
        <f>L86+L87</f>
        <v>27939.8</v>
      </c>
      <c r="M85" s="13">
        <v>0</v>
      </c>
      <c r="N85" s="14">
        <f>K85/H85*100</f>
        <v>50.511262971399638</v>
      </c>
    </row>
    <row r="86" spans="1:14" ht="19.5" customHeight="1">
      <c r="A86" s="110"/>
      <c r="B86" s="111"/>
      <c r="C86" s="33"/>
      <c r="D86" s="10" t="s">
        <v>130</v>
      </c>
      <c r="E86" s="82" t="s">
        <v>166</v>
      </c>
      <c r="F86" s="83"/>
      <c r="G86" s="84"/>
      <c r="H86" s="13">
        <v>0</v>
      </c>
      <c r="I86" s="14">
        <v>2000</v>
      </c>
      <c r="J86" s="13">
        <v>0</v>
      </c>
      <c r="K86" s="13">
        <v>0</v>
      </c>
      <c r="L86" s="13">
        <v>1281.8</v>
      </c>
      <c r="M86" s="13">
        <v>0</v>
      </c>
      <c r="N86" s="14">
        <f>L86/I86*100</f>
        <v>64.09</v>
      </c>
    </row>
    <row r="87" spans="1:14" ht="30.75" customHeight="1">
      <c r="A87" s="110"/>
      <c r="B87" s="111"/>
      <c r="C87" s="10"/>
      <c r="D87" s="10" t="s">
        <v>125</v>
      </c>
      <c r="E87" s="82" t="s">
        <v>131</v>
      </c>
      <c r="F87" s="83"/>
      <c r="G87" s="84"/>
      <c r="H87" s="13">
        <v>0</v>
      </c>
      <c r="I87" s="14">
        <v>53314</v>
      </c>
      <c r="J87" s="13">
        <v>0</v>
      </c>
      <c r="K87" s="13">
        <v>0</v>
      </c>
      <c r="L87" s="13">
        <v>26658</v>
      </c>
      <c r="M87" s="13">
        <v>0</v>
      </c>
      <c r="N87" s="14">
        <f>L87/I87*100</f>
        <v>50.001875679933974</v>
      </c>
    </row>
    <row r="88" spans="1:14" ht="33" customHeight="1">
      <c r="A88" s="25"/>
      <c r="B88" s="34"/>
      <c r="C88" s="104" t="s">
        <v>132</v>
      </c>
      <c r="D88" s="105"/>
      <c r="E88" s="82" t="s">
        <v>133</v>
      </c>
      <c r="F88" s="83"/>
      <c r="G88" s="84"/>
      <c r="H88" s="13">
        <f>I88</f>
        <v>0</v>
      </c>
      <c r="I88" s="14">
        <v>0</v>
      </c>
      <c r="J88" s="13">
        <v>0</v>
      </c>
      <c r="K88" s="13">
        <f>L88</f>
        <v>383.1</v>
      </c>
      <c r="L88" s="13">
        <f>L89</f>
        <v>383.1</v>
      </c>
      <c r="M88" s="13">
        <v>0</v>
      </c>
      <c r="N88" s="14">
        <v>0</v>
      </c>
    </row>
    <row r="89" spans="1:14" ht="17.25" customHeight="1">
      <c r="A89" s="25"/>
      <c r="B89" s="34"/>
      <c r="C89" s="30"/>
      <c r="D89" s="19" t="s">
        <v>55</v>
      </c>
      <c r="E89" s="82" t="s">
        <v>134</v>
      </c>
      <c r="F89" s="83"/>
      <c r="G89" s="84"/>
      <c r="H89" s="13">
        <v>0</v>
      </c>
      <c r="I89" s="14">
        <v>0</v>
      </c>
      <c r="J89" s="13">
        <v>0</v>
      </c>
      <c r="K89" s="13">
        <v>0</v>
      </c>
      <c r="L89" s="13">
        <v>383.1</v>
      </c>
      <c r="M89" s="13">
        <v>0</v>
      </c>
      <c r="N89" s="14">
        <v>0</v>
      </c>
    </row>
    <row r="90" spans="1:14" ht="15" customHeight="1">
      <c r="A90" s="35" t="s">
        <v>108</v>
      </c>
      <c r="B90" s="35" t="s">
        <v>135</v>
      </c>
      <c r="C90" s="10"/>
      <c r="D90" s="10"/>
      <c r="E90" s="203" t="s">
        <v>136</v>
      </c>
      <c r="F90" s="204"/>
      <c r="G90" s="205"/>
      <c r="H90" s="11">
        <f>I90+J90</f>
        <v>2100</v>
      </c>
      <c r="I90" s="16">
        <f>I91</f>
        <v>2100</v>
      </c>
      <c r="J90" s="15">
        <f>J91</f>
        <v>0</v>
      </c>
      <c r="K90" s="11">
        <f>L90+M90</f>
        <v>2100</v>
      </c>
      <c r="L90" s="15">
        <f>L91</f>
        <v>2100</v>
      </c>
      <c r="M90" s="15">
        <f>M91</f>
        <v>0</v>
      </c>
      <c r="N90" s="12">
        <f>K90/H90*100</f>
        <v>100</v>
      </c>
    </row>
    <row r="91" spans="1:14" ht="20.25" customHeight="1">
      <c r="A91" s="113"/>
      <c r="B91" s="113"/>
      <c r="C91" s="108" t="s">
        <v>137</v>
      </c>
      <c r="D91" s="114"/>
      <c r="E91" s="206" t="s">
        <v>19</v>
      </c>
      <c r="F91" s="207"/>
      <c r="G91" s="208"/>
      <c r="H91" s="13">
        <f>I91</f>
        <v>2100</v>
      </c>
      <c r="I91" s="14">
        <f>I92</f>
        <v>2100</v>
      </c>
      <c r="J91" s="13">
        <v>0</v>
      </c>
      <c r="K91" s="13">
        <f>L91</f>
        <v>2100</v>
      </c>
      <c r="L91" s="13">
        <f>L92</f>
        <v>2100</v>
      </c>
      <c r="M91" s="13">
        <v>0</v>
      </c>
      <c r="N91" s="14">
        <f>K91/H91*100</f>
        <v>100</v>
      </c>
    </row>
    <row r="92" spans="1:14" ht="37.5" customHeight="1">
      <c r="A92" s="25"/>
      <c r="B92" s="34"/>
      <c r="C92" s="30"/>
      <c r="D92" s="10" t="s">
        <v>22</v>
      </c>
      <c r="E92" s="82" t="s">
        <v>138</v>
      </c>
      <c r="F92" s="83"/>
      <c r="G92" s="84"/>
      <c r="H92" s="13">
        <v>0</v>
      </c>
      <c r="I92" s="14">
        <v>2100</v>
      </c>
      <c r="J92" s="13">
        <v>0</v>
      </c>
      <c r="K92" s="13">
        <v>0</v>
      </c>
      <c r="L92" s="13">
        <v>2100</v>
      </c>
      <c r="M92" s="13">
        <v>0</v>
      </c>
      <c r="N92" s="14">
        <f>L92/I92*100</f>
        <v>100</v>
      </c>
    </row>
    <row r="93" spans="1:14">
      <c r="A93" s="21" t="s">
        <v>121</v>
      </c>
      <c r="B93" s="23" t="s">
        <v>139</v>
      </c>
      <c r="C93" s="10"/>
      <c r="D93" s="10"/>
      <c r="E93" s="88" t="s">
        <v>140</v>
      </c>
      <c r="F93" s="89"/>
      <c r="G93" s="90"/>
      <c r="H93" s="11">
        <f>I93</f>
        <v>316973.8</v>
      </c>
      <c r="I93" s="16">
        <f>I94+I96+I98+I100+I102+I105</f>
        <v>316973.8</v>
      </c>
      <c r="J93" s="15">
        <v>0</v>
      </c>
      <c r="K93" s="11">
        <f>L93</f>
        <v>165724.79999999999</v>
      </c>
      <c r="L93" s="15">
        <f>L94+L96+L98+L100+L102+L105</f>
        <v>165724.79999999999</v>
      </c>
      <c r="M93" s="15">
        <v>0</v>
      </c>
      <c r="N93" s="12">
        <f>K93/H93*100</f>
        <v>52.283437937141805</v>
      </c>
    </row>
    <row r="94" spans="1:14" ht="60" customHeight="1">
      <c r="A94" s="106"/>
      <c r="B94" s="107"/>
      <c r="C94" s="77">
        <v>85213</v>
      </c>
      <c r="D94" s="78"/>
      <c r="E94" s="79" t="s">
        <v>184</v>
      </c>
      <c r="F94" s="80"/>
      <c r="G94" s="81"/>
      <c r="H94" s="13">
        <f>I94</f>
        <v>9671</v>
      </c>
      <c r="I94" s="14">
        <f>I95</f>
        <v>9671</v>
      </c>
      <c r="J94" s="13">
        <v>0</v>
      </c>
      <c r="K94" s="13">
        <f>L94</f>
        <v>3345</v>
      </c>
      <c r="L94" s="13">
        <f>L95</f>
        <v>3345</v>
      </c>
      <c r="M94" s="13">
        <v>0</v>
      </c>
      <c r="N94" s="14">
        <f>K94/H94*100</f>
        <v>34.587943335746047</v>
      </c>
    </row>
    <row r="95" spans="1:14" ht="30" customHeight="1">
      <c r="A95" s="106"/>
      <c r="B95" s="107"/>
      <c r="C95" s="36"/>
      <c r="D95" s="36">
        <v>2030</v>
      </c>
      <c r="E95" s="82" t="s">
        <v>131</v>
      </c>
      <c r="F95" s="83"/>
      <c r="G95" s="84"/>
      <c r="H95" s="13">
        <v>0</v>
      </c>
      <c r="I95" s="14">
        <v>9671</v>
      </c>
      <c r="J95" s="13">
        <v>0</v>
      </c>
      <c r="K95" s="13">
        <v>0</v>
      </c>
      <c r="L95" s="13">
        <v>3345</v>
      </c>
      <c r="M95" s="13">
        <v>0</v>
      </c>
      <c r="N95" s="14">
        <f>L95/I95*100</f>
        <v>34.587943335746047</v>
      </c>
    </row>
    <row r="96" spans="1:14" ht="33" customHeight="1">
      <c r="A96" s="106"/>
      <c r="B96" s="107"/>
      <c r="C96" s="77">
        <v>85214</v>
      </c>
      <c r="D96" s="78"/>
      <c r="E96" s="79" t="s">
        <v>172</v>
      </c>
      <c r="F96" s="80"/>
      <c r="G96" s="81"/>
      <c r="H96" s="13">
        <f>I96</f>
        <v>84402</v>
      </c>
      <c r="I96" s="14">
        <f>I97</f>
        <v>84402</v>
      </c>
      <c r="J96" s="13">
        <v>0</v>
      </c>
      <c r="K96" s="13">
        <f>L96</f>
        <v>42200</v>
      </c>
      <c r="L96" s="13">
        <f>L97</f>
        <v>42200</v>
      </c>
      <c r="M96" s="13">
        <v>0</v>
      </c>
      <c r="N96" s="14">
        <f>K96/H96*100</f>
        <v>49.998815193952751</v>
      </c>
    </row>
    <row r="97" spans="1:14" ht="27.75" customHeight="1">
      <c r="A97" s="106"/>
      <c r="B97" s="107"/>
      <c r="C97" s="36"/>
      <c r="D97" s="36">
        <v>2030</v>
      </c>
      <c r="E97" s="82" t="s">
        <v>131</v>
      </c>
      <c r="F97" s="83"/>
      <c r="G97" s="84"/>
      <c r="H97" s="13">
        <v>0</v>
      </c>
      <c r="I97" s="14">
        <v>84402</v>
      </c>
      <c r="J97" s="13">
        <v>0</v>
      </c>
      <c r="K97" s="13">
        <v>0</v>
      </c>
      <c r="L97" s="13">
        <v>42200</v>
      </c>
      <c r="M97" s="13">
        <v>0</v>
      </c>
      <c r="N97" s="14">
        <f>L97/I97*100</f>
        <v>49.998815193952751</v>
      </c>
    </row>
    <row r="98" spans="1:14">
      <c r="A98" s="106"/>
      <c r="B98" s="107"/>
      <c r="C98" s="77">
        <v>85216</v>
      </c>
      <c r="D98" s="78"/>
      <c r="E98" s="79" t="s">
        <v>141</v>
      </c>
      <c r="F98" s="80"/>
      <c r="G98" s="81"/>
      <c r="H98" s="13">
        <f>I98</f>
        <v>82786</v>
      </c>
      <c r="I98" s="14">
        <f>I99</f>
        <v>82786</v>
      </c>
      <c r="J98" s="13">
        <v>0</v>
      </c>
      <c r="K98" s="13">
        <f>L98</f>
        <v>41392</v>
      </c>
      <c r="L98" s="13">
        <f>L99</f>
        <v>41392</v>
      </c>
      <c r="M98" s="13">
        <v>0</v>
      </c>
      <c r="N98" s="14">
        <f>K98/H98*100</f>
        <v>49.998792066291401</v>
      </c>
    </row>
    <row r="99" spans="1:14" ht="32.25" customHeight="1">
      <c r="A99" s="106"/>
      <c r="B99" s="107"/>
      <c r="C99" s="36"/>
      <c r="D99" s="36">
        <v>2030</v>
      </c>
      <c r="E99" s="82" t="s">
        <v>142</v>
      </c>
      <c r="F99" s="83"/>
      <c r="G99" s="84"/>
      <c r="H99" s="13">
        <v>0</v>
      </c>
      <c r="I99" s="14">
        <v>82786</v>
      </c>
      <c r="J99" s="13">
        <v>0</v>
      </c>
      <c r="K99" s="13">
        <v>0</v>
      </c>
      <c r="L99" s="13">
        <v>41392</v>
      </c>
      <c r="M99" s="13">
        <v>0</v>
      </c>
      <c r="N99" s="14">
        <f>L99/I99*100</f>
        <v>49.998792066291401</v>
      </c>
    </row>
    <row r="100" spans="1:14">
      <c r="A100" s="106"/>
      <c r="B100" s="107"/>
      <c r="C100" s="77">
        <v>85219</v>
      </c>
      <c r="D100" s="78"/>
      <c r="E100" s="79" t="s">
        <v>143</v>
      </c>
      <c r="F100" s="80"/>
      <c r="G100" s="81"/>
      <c r="H100" s="37">
        <f>I100</f>
        <v>65000</v>
      </c>
      <c r="I100" s="38">
        <f>I101</f>
        <v>65000</v>
      </c>
      <c r="J100" s="37">
        <v>0</v>
      </c>
      <c r="K100" s="37">
        <f>L100</f>
        <v>32502</v>
      </c>
      <c r="L100" s="37">
        <f>L101</f>
        <v>32502</v>
      </c>
      <c r="M100" s="37">
        <v>0</v>
      </c>
      <c r="N100" s="38">
        <f>K100/H100*100</f>
        <v>50.003076923076925</v>
      </c>
    </row>
    <row r="101" spans="1:14" ht="27" customHeight="1">
      <c r="A101" s="106"/>
      <c r="B101" s="107"/>
      <c r="C101" s="36"/>
      <c r="D101" s="36">
        <v>2030</v>
      </c>
      <c r="E101" s="82" t="s">
        <v>131</v>
      </c>
      <c r="F101" s="83"/>
      <c r="G101" s="84"/>
      <c r="H101" s="13">
        <v>0</v>
      </c>
      <c r="I101" s="14">
        <v>65000</v>
      </c>
      <c r="J101" s="13">
        <v>0</v>
      </c>
      <c r="K101" s="13">
        <v>0</v>
      </c>
      <c r="L101" s="13">
        <v>32502</v>
      </c>
      <c r="M101" s="13">
        <v>0</v>
      </c>
      <c r="N101" s="14">
        <f>L101/I101*100</f>
        <v>50.003076923076925</v>
      </c>
    </row>
    <row r="102" spans="1:14" ht="24.75" customHeight="1">
      <c r="A102" s="106"/>
      <c r="B102" s="107"/>
      <c r="C102" s="77">
        <v>85228</v>
      </c>
      <c r="D102" s="78"/>
      <c r="E102" s="103" t="s">
        <v>173</v>
      </c>
      <c r="F102" s="103"/>
      <c r="G102" s="103"/>
      <c r="H102" s="13">
        <f>I102</f>
        <v>23114.799999999999</v>
      </c>
      <c r="I102" s="14">
        <f>I103+I104</f>
        <v>23114.799999999999</v>
      </c>
      <c r="J102" s="13">
        <v>0</v>
      </c>
      <c r="K102" s="13">
        <f>L102</f>
        <v>16285.8</v>
      </c>
      <c r="L102" s="13">
        <f>L103+L104</f>
        <v>16285.8</v>
      </c>
      <c r="M102" s="13">
        <v>0</v>
      </c>
      <c r="N102" s="14">
        <f>K102/H102*100</f>
        <v>70.456157959402631</v>
      </c>
    </row>
    <row r="103" spans="1:14">
      <c r="A103" s="106"/>
      <c r="B103" s="107"/>
      <c r="C103" s="36"/>
      <c r="D103" s="10" t="s">
        <v>144</v>
      </c>
      <c r="E103" s="97" t="s">
        <v>145</v>
      </c>
      <c r="F103" s="98"/>
      <c r="G103" s="99"/>
      <c r="H103" s="13">
        <v>0</v>
      </c>
      <c r="I103" s="14">
        <v>16000</v>
      </c>
      <c r="J103" s="13">
        <v>0</v>
      </c>
      <c r="K103" s="13">
        <v>0</v>
      </c>
      <c r="L103" s="13">
        <v>9171</v>
      </c>
      <c r="M103" s="13">
        <v>0</v>
      </c>
      <c r="N103" s="14">
        <f>L103/I103*100</f>
        <v>57.318749999999994</v>
      </c>
    </row>
    <row r="104" spans="1:14" ht="35.25" customHeight="1">
      <c r="A104" s="106"/>
      <c r="B104" s="107"/>
      <c r="C104" s="39"/>
      <c r="D104" s="10" t="s">
        <v>125</v>
      </c>
      <c r="E104" s="115" t="s">
        <v>146</v>
      </c>
      <c r="F104" s="116"/>
      <c r="G104" s="117"/>
      <c r="H104" s="13">
        <v>0</v>
      </c>
      <c r="I104" s="14">
        <v>7114.8</v>
      </c>
      <c r="J104" s="13">
        <v>0</v>
      </c>
      <c r="K104" s="13">
        <v>0</v>
      </c>
      <c r="L104" s="13">
        <v>7114.8</v>
      </c>
      <c r="M104" s="13">
        <v>0</v>
      </c>
      <c r="N104" s="14">
        <f>L104/I104*100</f>
        <v>100</v>
      </c>
    </row>
    <row r="105" spans="1:14" ht="14.25" customHeight="1">
      <c r="A105" s="106"/>
      <c r="B105" s="107"/>
      <c r="C105" s="100">
        <v>85230</v>
      </c>
      <c r="D105" s="101"/>
      <c r="E105" s="118" t="s">
        <v>147</v>
      </c>
      <c r="F105" s="119"/>
      <c r="G105" s="120"/>
      <c r="H105" s="13">
        <f>I105</f>
        <v>52000</v>
      </c>
      <c r="I105" s="14">
        <f>I106</f>
        <v>52000</v>
      </c>
      <c r="J105" s="13">
        <v>0</v>
      </c>
      <c r="K105" s="13">
        <f>L105</f>
        <v>30000</v>
      </c>
      <c r="L105" s="13">
        <f>L106</f>
        <v>30000</v>
      </c>
      <c r="M105" s="13">
        <v>0</v>
      </c>
      <c r="N105" s="14">
        <f>L105/I105*100</f>
        <v>57.692307692307686</v>
      </c>
    </row>
    <row r="106" spans="1:14" ht="27.75" customHeight="1">
      <c r="A106" s="106"/>
      <c r="B106" s="107"/>
      <c r="C106" s="40"/>
      <c r="D106" s="41">
        <v>2030</v>
      </c>
      <c r="E106" s="97" t="s">
        <v>131</v>
      </c>
      <c r="F106" s="98"/>
      <c r="G106" s="99"/>
      <c r="H106" s="13">
        <v>0</v>
      </c>
      <c r="I106" s="14">
        <v>52000</v>
      </c>
      <c r="J106" s="13">
        <v>0</v>
      </c>
      <c r="K106" s="13">
        <v>0</v>
      </c>
      <c r="L106" s="13">
        <v>30000</v>
      </c>
      <c r="M106" s="13">
        <v>0</v>
      </c>
      <c r="N106" s="14">
        <f>L106/I106*100</f>
        <v>57.692307692307686</v>
      </c>
    </row>
    <row r="107" spans="1:14">
      <c r="A107" s="42">
        <v>12</v>
      </c>
      <c r="B107" s="42">
        <v>854</v>
      </c>
      <c r="C107" s="42"/>
      <c r="D107" s="42"/>
      <c r="E107" s="88" t="s">
        <v>148</v>
      </c>
      <c r="F107" s="89"/>
      <c r="G107" s="90"/>
      <c r="H107" s="11">
        <f>I107</f>
        <v>24040</v>
      </c>
      <c r="I107" s="12">
        <f>I108</f>
        <v>24040</v>
      </c>
      <c r="J107" s="11">
        <v>0</v>
      </c>
      <c r="K107" s="11">
        <f>L107</f>
        <v>24040</v>
      </c>
      <c r="L107" s="11">
        <f>L108</f>
        <v>24040</v>
      </c>
      <c r="M107" s="11">
        <v>0</v>
      </c>
      <c r="N107" s="12">
        <f>K107/H107*100</f>
        <v>100</v>
      </c>
    </row>
    <row r="108" spans="1:14">
      <c r="A108" s="73"/>
      <c r="B108" s="74"/>
      <c r="C108" s="77">
        <v>85415</v>
      </c>
      <c r="D108" s="78"/>
      <c r="E108" s="79" t="s">
        <v>149</v>
      </c>
      <c r="F108" s="80"/>
      <c r="G108" s="81"/>
      <c r="H108" s="13">
        <f>I108</f>
        <v>24040</v>
      </c>
      <c r="I108" s="14">
        <f>I109</f>
        <v>24040</v>
      </c>
      <c r="J108" s="13">
        <v>0</v>
      </c>
      <c r="K108" s="13">
        <f>L108</f>
        <v>24040</v>
      </c>
      <c r="L108" s="13">
        <f>L109</f>
        <v>24040</v>
      </c>
      <c r="M108" s="13">
        <v>0</v>
      </c>
      <c r="N108" s="14">
        <f>K108/H108*100</f>
        <v>100</v>
      </c>
    </row>
    <row r="109" spans="1:14" ht="28.5" customHeight="1">
      <c r="A109" s="75"/>
      <c r="B109" s="76"/>
      <c r="C109" s="43"/>
      <c r="D109" s="36">
        <v>2030</v>
      </c>
      <c r="E109" s="82" t="s">
        <v>131</v>
      </c>
      <c r="F109" s="83"/>
      <c r="G109" s="84"/>
      <c r="H109" s="13">
        <v>0</v>
      </c>
      <c r="I109" s="14">
        <v>24040</v>
      </c>
      <c r="J109" s="13">
        <v>0</v>
      </c>
      <c r="K109" s="13">
        <v>0</v>
      </c>
      <c r="L109" s="13">
        <v>24040</v>
      </c>
      <c r="M109" s="13">
        <v>0</v>
      </c>
      <c r="N109" s="14">
        <f>L109/I109*100</f>
        <v>100</v>
      </c>
    </row>
    <row r="110" spans="1:14">
      <c r="A110" s="7">
        <v>13</v>
      </c>
      <c r="B110" s="7">
        <v>855</v>
      </c>
      <c r="C110" s="44"/>
      <c r="D110" s="42"/>
      <c r="E110" s="88" t="s">
        <v>150</v>
      </c>
      <c r="F110" s="89"/>
      <c r="G110" s="90"/>
      <c r="H110" s="11">
        <f>I110</f>
        <v>3272626.71</v>
      </c>
      <c r="I110" s="12">
        <f>I111+I113+I117+I120+I122</f>
        <v>3272626.71</v>
      </c>
      <c r="J110" s="11">
        <v>0</v>
      </c>
      <c r="K110" s="11">
        <f>L110</f>
        <v>1665381.5999999999</v>
      </c>
      <c r="L110" s="11">
        <f>L111+L113+L117+L120+L122</f>
        <v>1665381.5999999999</v>
      </c>
      <c r="M110" s="11">
        <v>0</v>
      </c>
      <c r="N110" s="12">
        <f t="shared" ref="N110:N120" si="5">L110/I110*100</f>
        <v>50.888223667892753</v>
      </c>
    </row>
    <row r="111" spans="1:14" ht="14.25" customHeight="1">
      <c r="A111" s="45"/>
      <c r="B111" s="46"/>
      <c r="C111" s="102">
        <v>85501</v>
      </c>
      <c r="D111" s="102"/>
      <c r="E111" s="79" t="s">
        <v>151</v>
      </c>
      <c r="F111" s="80"/>
      <c r="G111" s="81"/>
      <c r="H111" s="13">
        <f>I111</f>
        <v>1809000</v>
      </c>
      <c r="I111" s="14">
        <f>I112</f>
        <v>1809000</v>
      </c>
      <c r="J111" s="13">
        <v>0</v>
      </c>
      <c r="K111" s="13">
        <f>L111</f>
        <v>936000</v>
      </c>
      <c r="L111" s="13">
        <f>L112</f>
        <v>936000</v>
      </c>
      <c r="M111" s="13">
        <v>0</v>
      </c>
      <c r="N111" s="14">
        <f t="shared" si="5"/>
        <v>51.741293532338304</v>
      </c>
    </row>
    <row r="112" spans="1:14" ht="60.75" customHeight="1">
      <c r="A112" s="45"/>
      <c r="B112" s="46"/>
      <c r="C112" s="47"/>
      <c r="D112" s="36">
        <v>2060</v>
      </c>
      <c r="E112" s="82" t="s">
        <v>174</v>
      </c>
      <c r="F112" s="83"/>
      <c r="G112" s="84"/>
      <c r="H112" s="13">
        <v>0</v>
      </c>
      <c r="I112" s="14">
        <v>1809000</v>
      </c>
      <c r="J112" s="13">
        <v>0</v>
      </c>
      <c r="K112" s="13">
        <v>0</v>
      </c>
      <c r="L112" s="13">
        <v>936000</v>
      </c>
      <c r="M112" s="13">
        <v>0</v>
      </c>
      <c r="N112" s="14">
        <f t="shared" si="5"/>
        <v>51.741293532338304</v>
      </c>
    </row>
    <row r="113" spans="1:14" ht="45" customHeight="1">
      <c r="A113" s="45"/>
      <c r="B113" s="46"/>
      <c r="C113" s="102">
        <v>85502</v>
      </c>
      <c r="D113" s="102"/>
      <c r="E113" s="82" t="s">
        <v>175</v>
      </c>
      <c r="F113" s="83"/>
      <c r="G113" s="84"/>
      <c r="H113" s="13">
        <f>I113</f>
        <v>1344123.71</v>
      </c>
      <c r="I113" s="14">
        <f>I115+I114+I116</f>
        <v>1344123.71</v>
      </c>
      <c r="J113" s="13">
        <v>0</v>
      </c>
      <c r="K113" s="13">
        <f>L113</f>
        <v>716878.12999999989</v>
      </c>
      <c r="L113" s="13">
        <f>L114+L115+L116</f>
        <v>716878.12999999989</v>
      </c>
      <c r="M113" s="13">
        <v>0</v>
      </c>
      <c r="N113" s="14">
        <f t="shared" si="5"/>
        <v>53.334237367184002</v>
      </c>
    </row>
    <row r="114" spans="1:14" ht="22.5" customHeight="1">
      <c r="A114" s="45"/>
      <c r="B114" s="46"/>
      <c r="C114" s="48"/>
      <c r="D114" s="49" t="s">
        <v>37</v>
      </c>
      <c r="E114" s="82" t="s">
        <v>38</v>
      </c>
      <c r="F114" s="83"/>
      <c r="G114" s="84"/>
      <c r="H114" s="13">
        <v>0</v>
      </c>
      <c r="I114" s="14">
        <v>0</v>
      </c>
      <c r="J114" s="13">
        <v>0</v>
      </c>
      <c r="K114" s="13">
        <v>0</v>
      </c>
      <c r="L114" s="13">
        <v>23.2</v>
      </c>
      <c r="M114" s="13">
        <v>0</v>
      </c>
      <c r="N114" s="14">
        <v>0</v>
      </c>
    </row>
    <row r="115" spans="1:14" ht="42" customHeight="1">
      <c r="A115" s="45"/>
      <c r="B115" s="46"/>
      <c r="C115" s="48"/>
      <c r="D115" s="49">
        <v>2010</v>
      </c>
      <c r="E115" s="82" t="s">
        <v>152</v>
      </c>
      <c r="F115" s="83"/>
      <c r="G115" s="84"/>
      <c r="H115" s="13">
        <v>0</v>
      </c>
      <c r="I115" s="14">
        <v>1324123.71</v>
      </c>
      <c r="J115" s="13">
        <v>0</v>
      </c>
      <c r="K115" s="13">
        <v>0</v>
      </c>
      <c r="L115" s="13">
        <v>712123.71</v>
      </c>
      <c r="M115" s="13">
        <v>0</v>
      </c>
      <c r="N115" s="14">
        <f t="shared" si="5"/>
        <v>53.780753612515554</v>
      </c>
    </row>
    <row r="116" spans="1:14" ht="39.75" customHeight="1">
      <c r="A116" s="45"/>
      <c r="B116" s="46"/>
      <c r="C116" s="50"/>
      <c r="D116" s="51">
        <v>2360</v>
      </c>
      <c r="E116" s="82" t="s">
        <v>59</v>
      </c>
      <c r="F116" s="83"/>
      <c r="G116" s="84"/>
      <c r="H116" s="13">
        <v>0</v>
      </c>
      <c r="I116" s="14">
        <v>20000</v>
      </c>
      <c r="J116" s="13">
        <v>0</v>
      </c>
      <c r="K116" s="13">
        <v>0</v>
      </c>
      <c r="L116" s="13">
        <v>4731.22</v>
      </c>
      <c r="M116" s="13">
        <v>0</v>
      </c>
      <c r="N116" s="14">
        <f t="shared" si="5"/>
        <v>23.656100000000002</v>
      </c>
    </row>
    <row r="117" spans="1:14" ht="14.25" customHeight="1">
      <c r="A117" s="45"/>
      <c r="B117" s="46"/>
      <c r="C117" s="102">
        <v>85503</v>
      </c>
      <c r="D117" s="102"/>
      <c r="E117" s="82" t="s">
        <v>153</v>
      </c>
      <c r="F117" s="83"/>
      <c r="G117" s="84"/>
      <c r="H117" s="13">
        <f>I117</f>
        <v>503</v>
      </c>
      <c r="I117" s="14">
        <f>I119</f>
        <v>503</v>
      </c>
      <c r="J117" s="13">
        <v>0</v>
      </c>
      <c r="K117" s="13">
        <f>L117</f>
        <v>503.47</v>
      </c>
      <c r="L117" s="13">
        <f>L119+L118</f>
        <v>503.47</v>
      </c>
      <c r="M117" s="13">
        <v>0</v>
      </c>
      <c r="N117" s="14">
        <f t="shared" si="5"/>
        <v>100.0934393638171</v>
      </c>
    </row>
    <row r="118" spans="1:14">
      <c r="A118" s="45"/>
      <c r="B118" s="46"/>
      <c r="C118" s="52"/>
      <c r="D118" s="65" t="s">
        <v>93</v>
      </c>
      <c r="E118" s="82" t="s">
        <v>94</v>
      </c>
      <c r="F118" s="83"/>
      <c r="G118" s="84"/>
      <c r="H118" s="13">
        <v>0</v>
      </c>
      <c r="I118" s="14">
        <v>0</v>
      </c>
      <c r="J118" s="13">
        <v>0</v>
      </c>
      <c r="K118" s="13">
        <v>0</v>
      </c>
      <c r="L118" s="13">
        <v>0.47</v>
      </c>
      <c r="M118" s="13">
        <v>0</v>
      </c>
      <c r="N118" s="14">
        <v>0</v>
      </c>
    </row>
    <row r="119" spans="1:14" ht="42" customHeight="1">
      <c r="A119" s="45"/>
      <c r="B119" s="46"/>
      <c r="C119" s="52"/>
      <c r="D119" s="53">
        <v>2010</v>
      </c>
      <c r="E119" s="82" t="s">
        <v>152</v>
      </c>
      <c r="F119" s="83"/>
      <c r="G119" s="84"/>
      <c r="H119" s="13">
        <v>0</v>
      </c>
      <c r="I119" s="14">
        <v>503</v>
      </c>
      <c r="J119" s="13">
        <v>0</v>
      </c>
      <c r="K119" s="13">
        <v>0</v>
      </c>
      <c r="L119" s="13">
        <v>503</v>
      </c>
      <c r="M119" s="13">
        <v>0</v>
      </c>
      <c r="N119" s="14">
        <f t="shared" si="5"/>
        <v>100</v>
      </c>
    </row>
    <row r="120" spans="1:14" ht="14.25" customHeight="1">
      <c r="A120" s="54"/>
      <c r="B120" s="55"/>
      <c r="C120" s="95">
        <v>85504</v>
      </c>
      <c r="D120" s="96"/>
      <c r="E120" s="85" t="s">
        <v>154</v>
      </c>
      <c r="F120" s="86"/>
      <c r="G120" s="87"/>
      <c r="H120" s="14">
        <f>I120</f>
        <v>96000</v>
      </c>
      <c r="I120" s="14">
        <f>I121</f>
        <v>96000</v>
      </c>
      <c r="J120" s="14">
        <v>0</v>
      </c>
      <c r="K120" s="14">
        <f>L120</f>
        <v>0</v>
      </c>
      <c r="L120" s="14">
        <f>L121</f>
        <v>0</v>
      </c>
      <c r="M120" s="14">
        <f>0</f>
        <v>0</v>
      </c>
      <c r="N120" s="14">
        <f t="shared" si="5"/>
        <v>0</v>
      </c>
    </row>
    <row r="121" spans="1:14" ht="45" customHeight="1">
      <c r="A121" s="54"/>
      <c r="B121" s="55"/>
      <c r="C121" s="56"/>
      <c r="D121" s="68">
        <v>2010</v>
      </c>
      <c r="E121" s="85" t="s">
        <v>176</v>
      </c>
      <c r="F121" s="86"/>
      <c r="G121" s="87"/>
      <c r="H121" s="14">
        <v>0</v>
      </c>
      <c r="I121" s="14">
        <v>96000</v>
      </c>
      <c r="J121" s="14">
        <v>0</v>
      </c>
      <c r="K121" s="14">
        <v>0</v>
      </c>
      <c r="L121" s="14">
        <v>0</v>
      </c>
      <c r="M121" s="14">
        <v>0</v>
      </c>
      <c r="N121" s="14">
        <f>L121/I121*100</f>
        <v>0</v>
      </c>
    </row>
    <row r="122" spans="1:14" ht="96" customHeight="1">
      <c r="A122" s="54"/>
      <c r="B122" s="55"/>
      <c r="C122" s="95">
        <v>85513</v>
      </c>
      <c r="D122" s="96"/>
      <c r="E122" s="130" t="s">
        <v>177</v>
      </c>
      <c r="F122" s="131"/>
      <c r="G122" s="132"/>
      <c r="H122" s="14">
        <f>I122</f>
        <v>23000</v>
      </c>
      <c r="I122" s="14">
        <f>I123</f>
        <v>23000</v>
      </c>
      <c r="J122" s="14">
        <v>0</v>
      </c>
      <c r="K122" s="14">
        <f>L122</f>
        <v>12000</v>
      </c>
      <c r="L122" s="14">
        <f>L123</f>
        <v>12000</v>
      </c>
      <c r="M122" s="14">
        <v>0</v>
      </c>
      <c r="N122" s="14">
        <f>K122/H122*100</f>
        <v>52.173913043478258</v>
      </c>
    </row>
    <row r="123" spans="1:14" ht="45.75" customHeight="1">
      <c r="A123" s="54"/>
      <c r="B123" s="55"/>
      <c r="C123" s="57"/>
      <c r="D123" s="58">
        <v>2010</v>
      </c>
      <c r="E123" s="85" t="s">
        <v>176</v>
      </c>
      <c r="F123" s="86"/>
      <c r="G123" s="87"/>
      <c r="H123" s="14">
        <v>0</v>
      </c>
      <c r="I123" s="14">
        <v>23000</v>
      </c>
      <c r="J123" s="14">
        <v>0</v>
      </c>
      <c r="K123" s="14">
        <v>0</v>
      </c>
      <c r="L123" s="14">
        <v>12000</v>
      </c>
      <c r="M123" s="14">
        <v>0</v>
      </c>
      <c r="N123" s="14">
        <f>L123/I123*100</f>
        <v>52.173913043478258</v>
      </c>
    </row>
    <row r="124" spans="1:14" ht="18" customHeight="1">
      <c r="A124" s="59">
        <v>14</v>
      </c>
      <c r="B124" s="42">
        <v>900</v>
      </c>
      <c r="C124" s="42"/>
      <c r="D124" s="42"/>
      <c r="E124" s="88" t="s">
        <v>165</v>
      </c>
      <c r="F124" s="89"/>
      <c r="G124" s="90"/>
      <c r="H124" s="11">
        <f>I124+J124</f>
        <v>101599.29000000001</v>
      </c>
      <c r="I124" s="12">
        <f>I125+I127+I129</f>
        <v>91656.52</v>
      </c>
      <c r="J124" s="11">
        <f>J129</f>
        <v>9942.77</v>
      </c>
      <c r="K124" s="11">
        <f>L124+M124</f>
        <v>50044.039999999994</v>
      </c>
      <c r="L124" s="11">
        <f>L125+L129+L127</f>
        <v>40101.269999999997</v>
      </c>
      <c r="M124" s="11">
        <f>M125+M129</f>
        <v>9942.77</v>
      </c>
      <c r="N124" s="12">
        <f>K124/H124*100</f>
        <v>49.256289094146219</v>
      </c>
    </row>
    <row r="125" spans="1:14" ht="15" customHeight="1">
      <c r="A125" s="91"/>
      <c r="B125" s="92"/>
      <c r="C125" s="77">
        <v>90004</v>
      </c>
      <c r="D125" s="78"/>
      <c r="E125" s="79" t="s">
        <v>164</v>
      </c>
      <c r="F125" s="80"/>
      <c r="G125" s="81"/>
      <c r="H125" s="13">
        <f>I125</f>
        <v>0</v>
      </c>
      <c r="I125" s="14">
        <f>I126</f>
        <v>0</v>
      </c>
      <c r="J125" s="13">
        <v>0</v>
      </c>
      <c r="K125" s="13">
        <f>L125+M125</f>
        <v>555.55999999999995</v>
      </c>
      <c r="L125" s="13">
        <f>L126</f>
        <v>555.55999999999995</v>
      </c>
      <c r="M125" s="13">
        <v>0</v>
      </c>
      <c r="N125" s="14">
        <v>0</v>
      </c>
    </row>
    <row r="126" spans="1:14" ht="15" customHeight="1">
      <c r="A126" s="91"/>
      <c r="B126" s="92"/>
      <c r="C126" s="39"/>
      <c r="D126" s="60" t="s">
        <v>57</v>
      </c>
      <c r="E126" s="82" t="s">
        <v>156</v>
      </c>
      <c r="F126" s="83"/>
      <c r="G126" s="84"/>
      <c r="H126" s="13">
        <v>0</v>
      </c>
      <c r="I126" s="14">
        <v>0</v>
      </c>
      <c r="J126" s="13">
        <v>0</v>
      </c>
      <c r="K126" s="13">
        <v>0</v>
      </c>
      <c r="L126" s="13">
        <v>555.55999999999995</v>
      </c>
      <c r="M126" s="13">
        <v>0</v>
      </c>
      <c r="N126" s="14">
        <v>0</v>
      </c>
    </row>
    <row r="127" spans="1:14" ht="37.5" customHeight="1">
      <c r="A127" s="91"/>
      <c r="B127" s="92"/>
      <c r="C127" s="93">
        <v>90019</v>
      </c>
      <c r="D127" s="94"/>
      <c r="E127" s="79" t="s">
        <v>185</v>
      </c>
      <c r="F127" s="80"/>
      <c r="G127" s="81"/>
      <c r="H127" s="13">
        <f>I127</f>
        <v>7000</v>
      </c>
      <c r="I127" s="14">
        <f>I128</f>
        <v>7000</v>
      </c>
      <c r="J127" s="13">
        <v>0</v>
      </c>
      <c r="K127" s="13">
        <f>L127</f>
        <v>2157.9</v>
      </c>
      <c r="L127" s="13">
        <f>L128</f>
        <v>2157.9</v>
      </c>
      <c r="M127" s="13">
        <v>0</v>
      </c>
      <c r="N127" s="14">
        <f t="shared" ref="N127:N128" si="6">L127/I127*100</f>
        <v>30.82714285714286</v>
      </c>
    </row>
    <row r="128" spans="1:14">
      <c r="A128" s="91"/>
      <c r="B128" s="92"/>
      <c r="C128" s="36"/>
      <c r="D128" s="10" t="s">
        <v>93</v>
      </c>
      <c r="E128" s="82" t="s">
        <v>94</v>
      </c>
      <c r="F128" s="83"/>
      <c r="G128" s="84"/>
      <c r="H128" s="13">
        <v>0</v>
      </c>
      <c r="I128" s="14">
        <v>7000</v>
      </c>
      <c r="J128" s="13">
        <v>0</v>
      </c>
      <c r="K128" s="13">
        <v>0</v>
      </c>
      <c r="L128" s="13">
        <v>2157.9</v>
      </c>
      <c r="M128" s="13">
        <v>0</v>
      </c>
      <c r="N128" s="14">
        <f t="shared" si="6"/>
        <v>30.82714285714286</v>
      </c>
    </row>
    <row r="129" spans="1:14">
      <c r="A129" s="91"/>
      <c r="B129" s="92"/>
      <c r="C129" s="77">
        <v>90095</v>
      </c>
      <c r="D129" s="78"/>
      <c r="E129" s="79" t="s">
        <v>19</v>
      </c>
      <c r="F129" s="80"/>
      <c r="G129" s="81"/>
      <c r="H129" s="13">
        <f>I129+J129</f>
        <v>94599.290000000008</v>
      </c>
      <c r="I129" s="14">
        <f>I131+I132+I133+I134+I130</f>
        <v>84656.52</v>
      </c>
      <c r="J129" s="13">
        <f>J134</f>
        <v>9942.77</v>
      </c>
      <c r="K129" s="13">
        <f>L129+M129</f>
        <v>47330.58</v>
      </c>
      <c r="L129" s="13">
        <f>L131+L132+L133+L134+L130</f>
        <v>37387.81</v>
      </c>
      <c r="M129" s="13">
        <f>M134</f>
        <v>9942.77</v>
      </c>
      <c r="N129" s="14">
        <f>K129/H129*100</f>
        <v>50.032701091096975</v>
      </c>
    </row>
    <row r="130" spans="1:14" ht="21.75" customHeight="1">
      <c r="A130" s="91"/>
      <c r="B130" s="92"/>
      <c r="C130" s="36"/>
      <c r="D130" s="10" t="s">
        <v>37</v>
      </c>
      <c r="E130" s="82" t="s">
        <v>155</v>
      </c>
      <c r="F130" s="83"/>
      <c r="G130" s="84"/>
      <c r="H130" s="13">
        <v>0</v>
      </c>
      <c r="I130" s="14">
        <v>256.52</v>
      </c>
      <c r="J130" s="13">
        <v>0</v>
      </c>
      <c r="K130" s="13">
        <v>0</v>
      </c>
      <c r="L130" s="13">
        <v>23.2</v>
      </c>
      <c r="M130" s="13">
        <v>0</v>
      </c>
      <c r="N130" s="14">
        <f>L130/I130*100</f>
        <v>9.0441291127397481</v>
      </c>
    </row>
    <row r="131" spans="1:14" ht="15" customHeight="1">
      <c r="A131" s="91"/>
      <c r="B131" s="92"/>
      <c r="C131" s="36"/>
      <c r="D131" s="10" t="s">
        <v>93</v>
      </c>
      <c r="E131" s="82" t="s">
        <v>94</v>
      </c>
      <c r="F131" s="83"/>
      <c r="G131" s="84"/>
      <c r="H131" s="13">
        <v>0</v>
      </c>
      <c r="I131" s="14">
        <v>2000</v>
      </c>
      <c r="J131" s="13">
        <v>0</v>
      </c>
      <c r="K131" s="13">
        <v>0</v>
      </c>
      <c r="L131" s="13">
        <v>30</v>
      </c>
      <c r="M131" s="13">
        <v>0</v>
      </c>
      <c r="N131" s="14">
        <f t="shared" ref="N131:N132" si="7">L131/I131*100</f>
        <v>1.5</v>
      </c>
    </row>
    <row r="132" spans="1:14" ht="16.5" customHeight="1">
      <c r="A132" s="91"/>
      <c r="B132" s="92"/>
      <c r="C132" s="36"/>
      <c r="D132" s="10" t="s">
        <v>27</v>
      </c>
      <c r="E132" s="82" t="s">
        <v>28</v>
      </c>
      <c r="F132" s="83"/>
      <c r="G132" s="84"/>
      <c r="H132" s="13">
        <v>0</v>
      </c>
      <c r="I132" s="14">
        <v>400</v>
      </c>
      <c r="J132" s="13">
        <v>0</v>
      </c>
      <c r="K132" s="13">
        <v>0</v>
      </c>
      <c r="L132" s="13">
        <v>116.75</v>
      </c>
      <c r="M132" s="13">
        <v>0</v>
      </c>
      <c r="N132" s="14">
        <f t="shared" si="7"/>
        <v>29.1875</v>
      </c>
    </row>
    <row r="133" spans="1:14" ht="14.25" customHeight="1">
      <c r="A133" s="91"/>
      <c r="B133" s="92"/>
      <c r="C133" s="36"/>
      <c r="D133" s="10" t="s">
        <v>57</v>
      </c>
      <c r="E133" s="82" t="s">
        <v>156</v>
      </c>
      <c r="F133" s="83"/>
      <c r="G133" s="84"/>
      <c r="H133" s="13">
        <v>0</v>
      </c>
      <c r="I133" s="14">
        <v>82000</v>
      </c>
      <c r="J133" s="13">
        <v>0</v>
      </c>
      <c r="K133" s="13">
        <v>0</v>
      </c>
      <c r="L133" s="13">
        <v>37217.86</v>
      </c>
      <c r="M133" s="13">
        <v>0</v>
      </c>
      <c r="N133" s="14">
        <f>L133/I133*100</f>
        <v>45.387634146341469</v>
      </c>
    </row>
    <row r="134" spans="1:14" ht="60.75" customHeight="1">
      <c r="A134" s="91"/>
      <c r="B134" s="92"/>
      <c r="C134" s="36"/>
      <c r="D134" s="10" t="s">
        <v>29</v>
      </c>
      <c r="E134" s="85" t="s">
        <v>30</v>
      </c>
      <c r="F134" s="86"/>
      <c r="G134" s="87"/>
      <c r="H134" s="13">
        <v>0</v>
      </c>
      <c r="I134" s="14">
        <v>0</v>
      </c>
      <c r="J134" s="13">
        <v>9942.77</v>
      </c>
      <c r="K134" s="13">
        <v>0</v>
      </c>
      <c r="L134" s="13">
        <v>0</v>
      </c>
      <c r="M134" s="13">
        <v>9942.77</v>
      </c>
      <c r="N134" s="14">
        <f>M134/J134*100</f>
        <v>100</v>
      </c>
    </row>
    <row r="135" spans="1:14">
      <c r="A135" s="42">
        <v>15</v>
      </c>
      <c r="B135" s="42">
        <v>921</v>
      </c>
      <c r="C135" s="42"/>
      <c r="D135" s="42"/>
      <c r="E135" s="88" t="s">
        <v>157</v>
      </c>
      <c r="F135" s="89"/>
      <c r="G135" s="90"/>
      <c r="H135" s="11">
        <f>I135+J135</f>
        <v>139849.38</v>
      </c>
      <c r="I135" s="12">
        <f>I136</f>
        <v>12300</v>
      </c>
      <c r="J135" s="11">
        <f>J136</f>
        <v>127549.38</v>
      </c>
      <c r="K135" s="11">
        <f>L135+M135</f>
        <v>131492.43</v>
      </c>
      <c r="L135" s="11">
        <f>L136</f>
        <v>3943.05</v>
      </c>
      <c r="M135" s="11">
        <f>M136</f>
        <v>127549.38</v>
      </c>
      <c r="N135" s="12">
        <f>K135/H135*100</f>
        <v>94.024321023089257</v>
      </c>
    </row>
    <row r="136" spans="1:14" ht="18" customHeight="1">
      <c r="A136" s="73"/>
      <c r="B136" s="74"/>
      <c r="C136" s="77">
        <v>92109</v>
      </c>
      <c r="D136" s="78"/>
      <c r="E136" s="79" t="s">
        <v>158</v>
      </c>
      <c r="F136" s="80"/>
      <c r="G136" s="81"/>
      <c r="H136" s="13">
        <f>I136+J136</f>
        <v>139849.38</v>
      </c>
      <c r="I136" s="14">
        <f>I137+I138</f>
        <v>12300</v>
      </c>
      <c r="J136" s="13">
        <f>J139</f>
        <v>127549.38</v>
      </c>
      <c r="K136" s="13">
        <f>L136</f>
        <v>3943.05</v>
      </c>
      <c r="L136" s="13">
        <f>L137</f>
        <v>3943.05</v>
      </c>
      <c r="M136" s="13">
        <f>M139</f>
        <v>127549.38</v>
      </c>
      <c r="N136" s="14">
        <f>K136/H136*100</f>
        <v>2.8194976624136623</v>
      </c>
    </row>
    <row r="137" spans="1:14">
      <c r="A137" s="75"/>
      <c r="B137" s="76"/>
      <c r="C137" s="36"/>
      <c r="D137" s="10" t="s">
        <v>144</v>
      </c>
      <c r="E137" s="82" t="s">
        <v>159</v>
      </c>
      <c r="F137" s="83"/>
      <c r="G137" s="84"/>
      <c r="H137" s="13">
        <v>0</v>
      </c>
      <c r="I137" s="14">
        <v>12000</v>
      </c>
      <c r="J137" s="13">
        <v>0</v>
      </c>
      <c r="K137" s="13">
        <v>0</v>
      </c>
      <c r="L137" s="13">
        <v>3943.05</v>
      </c>
      <c r="M137" s="13">
        <v>0</v>
      </c>
      <c r="N137" s="14">
        <f>L137/I137*100</f>
        <v>32.858750000000001</v>
      </c>
    </row>
    <row r="138" spans="1:14" ht="14.25" customHeight="1">
      <c r="A138" s="75"/>
      <c r="B138" s="76"/>
      <c r="C138" s="36"/>
      <c r="D138" s="10" t="s">
        <v>57</v>
      </c>
      <c r="E138" s="82" t="s">
        <v>156</v>
      </c>
      <c r="F138" s="83"/>
      <c r="G138" s="84"/>
      <c r="H138" s="13">
        <v>0</v>
      </c>
      <c r="I138" s="14">
        <v>300</v>
      </c>
      <c r="J138" s="13">
        <v>0</v>
      </c>
      <c r="K138" s="13">
        <v>0</v>
      </c>
      <c r="L138" s="13">
        <v>0</v>
      </c>
      <c r="M138" s="13">
        <v>0</v>
      </c>
      <c r="N138" s="14">
        <v>0</v>
      </c>
    </row>
    <row r="139" spans="1:14" ht="61.5" customHeight="1">
      <c r="A139" s="75"/>
      <c r="B139" s="76"/>
      <c r="C139" s="39"/>
      <c r="D139" s="10" t="s">
        <v>29</v>
      </c>
      <c r="E139" s="85" t="s">
        <v>30</v>
      </c>
      <c r="F139" s="86"/>
      <c r="G139" s="87"/>
      <c r="H139" s="13">
        <v>0</v>
      </c>
      <c r="I139" s="14">
        <v>0</v>
      </c>
      <c r="J139" s="13">
        <v>127549.38</v>
      </c>
      <c r="K139" s="13">
        <v>0</v>
      </c>
      <c r="L139" s="13">
        <v>0</v>
      </c>
      <c r="M139" s="13">
        <v>127549.38</v>
      </c>
      <c r="N139" s="14">
        <f>M139/J139%</f>
        <v>100</v>
      </c>
    </row>
    <row r="140" spans="1:14" ht="27" customHeight="1">
      <c r="A140" s="61"/>
      <c r="B140" s="62"/>
      <c r="C140" s="62"/>
      <c r="D140" s="63"/>
      <c r="E140" s="221" t="s">
        <v>160</v>
      </c>
      <c r="F140" s="222"/>
      <c r="G140" s="223"/>
      <c r="H140" s="64">
        <f>I140+J140</f>
        <v>14085841.030000003</v>
      </c>
      <c r="I140" s="64">
        <f>I9+I13+I16+I23+I26+I34+I41+I73+I82+I93+I107+I124+I135+I110+I90</f>
        <v>13176257.400000002</v>
      </c>
      <c r="J140" s="64">
        <f>J9+J13+J16+J23+J26+J34+J41+J73+J82+J93+J107+J124+J135+J110+J90</f>
        <v>909583.63</v>
      </c>
      <c r="K140" s="64">
        <f>L140+M140</f>
        <v>6907288.1899999985</v>
      </c>
      <c r="L140" s="64">
        <f>L9+L13+L16+L23+L26+L34+L41+L73+L82+L93+L107+L124+L135+L110+K90</f>
        <v>6765743.0399999982</v>
      </c>
      <c r="M140" s="64">
        <f>M9+M13+M16+M23+M26+M34+M41+M73+M82+M93+M107+M124+M135+M110</f>
        <v>141545.15</v>
      </c>
      <c r="N140" s="64">
        <f>K140/H140*100</f>
        <v>49.037101691612641</v>
      </c>
    </row>
  </sheetData>
  <mergeCells count="203">
    <mergeCell ref="E140:G140"/>
    <mergeCell ref="E130:G130"/>
    <mergeCell ref="E131:G131"/>
    <mergeCell ref="E132:G132"/>
    <mergeCell ref="E133:G133"/>
    <mergeCell ref="E134:G134"/>
    <mergeCell ref="E138:G138"/>
    <mergeCell ref="E139:G139"/>
    <mergeCell ref="E122:G122"/>
    <mergeCell ref="E135:G135"/>
    <mergeCell ref="E90:G90"/>
    <mergeCell ref="E91:G91"/>
    <mergeCell ref="E120:G120"/>
    <mergeCell ref="C39:D39"/>
    <mergeCell ref="E39:G39"/>
    <mergeCell ref="E38:G38"/>
    <mergeCell ref="E40:G40"/>
    <mergeCell ref="E42:G42"/>
    <mergeCell ref="E43:G43"/>
    <mergeCell ref="E65:G65"/>
    <mergeCell ref="E88:G88"/>
    <mergeCell ref="E41:G41"/>
    <mergeCell ref="E55:G55"/>
    <mergeCell ref="E56:G56"/>
    <mergeCell ref="E57:G57"/>
    <mergeCell ref="C70:D70"/>
    <mergeCell ref="E70:G70"/>
    <mergeCell ref="E71:G71"/>
    <mergeCell ref="E72:G72"/>
    <mergeCell ref="E64:G64"/>
    <mergeCell ref="E66:G66"/>
    <mergeCell ref="E67:G67"/>
    <mergeCell ref="E68:G68"/>
    <mergeCell ref="E48:G48"/>
    <mergeCell ref="A1:N1"/>
    <mergeCell ref="A2:N2"/>
    <mergeCell ref="A3:N3"/>
    <mergeCell ref="K4:N4"/>
    <mergeCell ref="A5:A7"/>
    <mergeCell ref="E5:G7"/>
    <mergeCell ref="H5:J5"/>
    <mergeCell ref="K5:N5"/>
    <mergeCell ref="B6:B7"/>
    <mergeCell ref="C6:C7"/>
    <mergeCell ref="M6:M7"/>
    <mergeCell ref="N6:N7"/>
    <mergeCell ref="E12:G12"/>
    <mergeCell ref="D6:D7"/>
    <mergeCell ref="H6:H7"/>
    <mergeCell ref="I6:I7"/>
    <mergeCell ref="J6:J7"/>
    <mergeCell ref="K6:K7"/>
    <mergeCell ref="L6:L7"/>
    <mergeCell ref="E23:G23"/>
    <mergeCell ref="A24:B25"/>
    <mergeCell ref="C24:D24"/>
    <mergeCell ref="E24:G24"/>
    <mergeCell ref="E25:G25"/>
    <mergeCell ref="A14:B15"/>
    <mergeCell ref="C14:D14"/>
    <mergeCell ref="E14:G14"/>
    <mergeCell ref="E15:G15"/>
    <mergeCell ref="E13:G13"/>
    <mergeCell ref="E8:G8"/>
    <mergeCell ref="E9:G9"/>
    <mergeCell ref="A10:B12"/>
    <mergeCell ref="C10:D10"/>
    <mergeCell ref="E10:G10"/>
    <mergeCell ref="E11:G11"/>
    <mergeCell ref="E26:G26"/>
    <mergeCell ref="E16:G16"/>
    <mergeCell ref="A17:B22"/>
    <mergeCell ref="C17:D17"/>
    <mergeCell ref="E17:G17"/>
    <mergeCell ref="E18:G18"/>
    <mergeCell ref="E20:G20"/>
    <mergeCell ref="E21:G21"/>
    <mergeCell ref="E22:G22"/>
    <mergeCell ref="E19:G19"/>
    <mergeCell ref="A35:B36"/>
    <mergeCell ref="C35:D35"/>
    <mergeCell ref="E35:G35"/>
    <mergeCell ref="E36:G36"/>
    <mergeCell ref="C37:D37"/>
    <mergeCell ref="E32:G32"/>
    <mergeCell ref="A27:B33"/>
    <mergeCell ref="C27:D27"/>
    <mergeCell ref="E27:G27"/>
    <mergeCell ref="C28:C29"/>
    <mergeCell ref="E28:G28"/>
    <mergeCell ref="C30:D30"/>
    <mergeCell ref="E30:G30"/>
    <mergeCell ref="E34:G34"/>
    <mergeCell ref="E31:G31"/>
    <mergeCell ref="E29:G29"/>
    <mergeCell ref="E33:G33"/>
    <mergeCell ref="E37:G37"/>
    <mergeCell ref="A42:B72"/>
    <mergeCell ref="C42:D42"/>
    <mergeCell ref="C44:D44"/>
    <mergeCell ref="E49:G49"/>
    <mergeCell ref="C50:D50"/>
    <mergeCell ref="E50:G50"/>
    <mergeCell ref="E51:G51"/>
    <mergeCell ref="E44:G44"/>
    <mergeCell ref="E45:G45"/>
    <mergeCell ref="E46:G46"/>
    <mergeCell ref="E47:G47"/>
    <mergeCell ref="E58:G58"/>
    <mergeCell ref="E60:G60"/>
    <mergeCell ref="E61:G61"/>
    <mergeCell ref="E62:G62"/>
    <mergeCell ref="C63:D63"/>
    <mergeCell ref="E63:G63"/>
    <mergeCell ref="E52:G52"/>
    <mergeCell ref="E53:G53"/>
    <mergeCell ref="E59:G59"/>
    <mergeCell ref="E69:G69"/>
    <mergeCell ref="E54:G54"/>
    <mergeCell ref="C80:D80"/>
    <mergeCell ref="E73:G73"/>
    <mergeCell ref="A74:B81"/>
    <mergeCell ref="C74:D74"/>
    <mergeCell ref="E74:G74"/>
    <mergeCell ref="E75:G75"/>
    <mergeCell ref="C76:D76"/>
    <mergeCell ref="E76:G76"/>
    <mergeCell ref="E77:G77"/>
    <mergeCell ref="C78:D78"/>
    <mergeCell ref="E81:G81"/>
    <mergeCell ref="E78:G78"/>
    <mergeCell ref="E80:G80"/>
    <mergeCell ref="E79:G79"/>
    <mergeCell ref="E93:G93"/>
    <mergeCell ref="C88:D88"/>
    <mergeCell ref="E92:G92"/>
    <mergeCell ref="A94:B106"/>
    <mergeCell ref="C94:D94"/>
    <mergeCell ref="E94:G94"/>
    <mergeCell ref="E82:G82"/>
    <mergeCell ref="C85:D85"/>
    <mergeCell ref="A83:B87"/>
    <mergeCell ref="C83:D83"/>
    <mergeCell ref="A91:B91"/>
    <mergeCell ref="C91:D91"/>
    <mergeCell ref="E84:G84"/>
    <mergeCell ref="E86:G86"/>
    <mergeCell ref="E83:G83"/>
    <mergeCell ref="E87:G87"/>
    <mergeCell ref="E89:G89"/>
    <mergeCell ref="E104:G104"/>
    <mergeCell ref="E105:G105"/>
    <mergeCell ref="E106:G106"/>
    <mergeCell ref="E99:G99"/>
    <mergeCell ref="C100:D100"/>
    <mergeCell ref="E100:G100"/>
    <mergeCell ref="E101:G101"/>
    <mergeCell ref="C102:D102"/>
    <mergeCell ref="E102:G102"/>
    <mergeCell ref="E95:G95"/>
    <mergeCell ref="C96:D96"/>
    <mergeCell ref="E96:G96"/>
    <mergeCell ref="E97:G97"/>
    <mergeCell ref="C98:D98"/>
    <mergeCell ref="E98:G98"/>
    <mergeCell ref="E126:G126"/>
    <mergeCell ref="E117:G117"/>
    <mergeCell ref="C120:D120"/>
    <mergeCell ref="C117:D117"/>
    <mergeCell ref="E114:G114"/>
    <mergeCell ref="E118:G118"/>
    <mergeCell ref="E115:G115"/>
    <mergeCell ref="E116:G116"/>
    <mergeCell ref="E119:G119"/>
    <mergeCell ref="A108:B109"/>
    <mergeCell ref="C108:D108"/>
    <mergeCell ref="E108:G108"/>
    <mergeCell ref="E109:G109"/>
    <mergeCell ref="E103:G103"/>
    <mergeCell ref="C105:D105"/>
    <mergeCell ref="E107:G107"/>
    <mergeCell ref="E113:G113"/>
    <mergeCell ref="C111:D111"/>
    <mergeCell ref="E110:G110"/>
    <mergeCell ref="E111:G111"/>
    <mergeCell ref="E112:G112"/>
    <mergeCell ref="C113:D113"/>
    <mergeCell ref="A136:B139"/>
    <mergeCell ref="C136:D136"/>
    <mergeCell ref="E136:G136"/>
    <mergeCell ref="E137:G137"/>
    <mergeCell ref="E121:G121"/>
    <mergeCell ref="E124:G124"/>
    <mergeCell ref="A125:B134"/>
    <mergeCell ref="C125:D125"/>
    <mergeCell ref="C127:D127"/>
    <mergeCell ref="E127:G127"/>
    <mergeCell ref="E128:G128"/>
    <mergeCell ref="C129:D129"/>
    <mergeCell ref="E129:G129"/>
    <mergeCell ref="E123:G123"/>
    <mergeCell ref="C122:D122"/>
    <mergeCell ref="E125:G12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Footer>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SzostakM</dc:creator>
  <cp:lastModifiedBy>OEM</cp:lastModifiedBy>
  <cp:lastPrinted>2020-01-17T11:24:52Z</cp:lastPrinted>
  <dcterms:created xsi:type="dcterms:W3CDTF">2019-07-17T13:29:06Z</dcterms:created>
  <dcterms:modified xsi:type="dcterms:W3CDTF">2020-06-01T10:08:43Z</dcterms:modified>
</cp:coreProperties>
</file>